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30" windowWidth="10155" windowHeight="8010" activeTab="1"/>
  </bookViews>
  <sheets>
    <sheet name="титулка" sheetId="1" r:id="rId1"/>
    <sheet name="план" sheetId="2" r:id="rId2"/>
    <sheet name="подпись" sheetId="3" state="hidden" r:id="rId3"/>
    <sheet name="план (2)" sheetId="4" state="hidden" r:id="rId4"/>
  </sheets>
  <definedNames>
    <definedName name="_xlnm.Print_Area" localSheetId="1">'план'!$A$1:$T$66</definedName>
    <definedName name="_xlnm.Print_Area" localSheetId="3">'план (2)'!$A$1:$T$64</definedName>
    <definedName name="_xlnm.Print_Area" localSheetId="0">'титулка'!$A$1:$BC$34</definedName>
  </definedNames>
  <calcPr fullCalcOnLoad="1"/>
</workbook>
</file>

<file path=xl/sharedStrings.xml><?xml version="1.0" encoding="utf-8"?>
<sst xmlns="http://schemas.openxmlformats.org/spreadsheetml/2006/main" count="447" uniqueCount="197">
  <si>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</si>
  <si>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</si>
  <si>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</si>
  <si>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</si>
  <si>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</si>
  <si>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</si>
  <si>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</si>
  <si>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</si>
  <si>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</si>
  <si>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</si>
  <si>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</si>
  <si>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</si>
  <si>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</si>
  <si>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</si>
  <si>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</si>
  <si>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</si>
  <si>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</si>
  <si>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</si>
  <si>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</si>
  <si>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</si>
  <si>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</si>
  <si>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</si>
  <si>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</si>
  <si>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</si>
  <si>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Проектування та дослідження адаптивних систем управління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</si>
  <si>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</si>
  <si>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</si>
  <si>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</si>
  <si>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</si>
  <si>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</si>
  <si>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</si>
  <si>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</si>
  <si>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</si>
  <si>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</si>
  <si>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</si>
  <si>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</si>
  <si>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</si>
  <si>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</si>
  <si>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</si>
  <si>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</si>
  <si>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</si>
  <si>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</si>
  <si>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</si>
  <si>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</si>
  <si>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</si>
  <si>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</si>
  <si>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</si>
  <si>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</si>
  <si>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Переддипломна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</si>
  <si>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</si>
  <si>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</si>
  <si>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</si>
  <si>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</si>
  <si>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</si>
  <si>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</si>
  <si>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</si>
  <si>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</si>
  <si>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Цивільний захист</t>
  </si>
  <si>
    <t>Захист кваліфікаційної роботи магістра</t>
  </si>
  <si>
    <t>Кількість кредитів по курсах і триместрах</t>
  </si>
  <si>
    <t>Самостійні</t>
  </si>
  <si>
    <t>Переддипломна практика</t>
  </si>
  <si>
    <t>ЗД</t>
  </si>
  <si>
    <t>Разом п.1.3.:</t>
  </si>
  <si>
    <t>ЗАГАЛЬНА КІЛЬКІСТЬ</t>
  </si>
  <si>
    <t>Гнучке автоматизоване виробництво</t>
  </si>
  <si>
    <t>Електропривод загальнопромислових механізмів</t>
  </si>
  <si>
    <t>1 курс</t>
  </si>
  <si>
    <t>Підготовка кваліфікаційної роботи магістра</t>
  </si>
  <si>
    <t>Міністерство освіти і науки України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</si>
  <si>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</si>
  <si>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</si>
  <si>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</si>
  <si>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</si>
  <si>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</si>
  <si>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</si>
  <si>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>Виконання дипломн. проекту</t>
  </si>
  <si>
    <t>І . ГРАФІК НАВЧАЛЬНОГО ПРОЦЕСУ</t>
  </si>
  <si>
    <t>На основі ОПП підготовки бакалавра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</si>
  <si>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</si>
  <si>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 xml:space="preserve">НАВЧАЛЬНИЙ ПЛАН 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</si>
  <si>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</si>
  <si>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</si>
  <si>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</si>
  <si>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</si>
  <si>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</si>
  <si>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</si>
  <si>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</si>
  <si>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</si>
  <si>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</si>
  <si>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</si>
  <si>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1.2.2</t>
  </si>
  <si>
    <t>1.2.3</t>
  </si>
  <si>
    <t>Сем. контр.</t>
  </si>
  <si>
    <t>Декан факультету ФАМІТ</t>
  </si>
  <si>
    <t>С.В. Подлєсний</t>
  </si>
  <si>
    <t>Зав.кафедри АВП</t>
  </si>
  <si>
    <t>Г.П. Клименко</t>
  </si>
  <si>
    <t>Гідропневмоприводи і пристрої автоматики</t>
  </si>
  <si>
    <t>Проектування мікроприводів</t>
  </si>
  <si>
    <t>Монтаж, обслуговування і ремонт систем керування</t>
  </si>
  <si>
    <t>1.3.1</t>
  </si>
  <si>
    <t>1.3.2</t>
  </si>
  <si>
    <t>1.3.3</t>
  </si>
  <si>
    <t>1.3.4</t>
  </si>
  <si>
    <t>1.3.6</t>
  </si>
  <si>
    <t>1.3.7</t>
  </si>
  <si>
    <t>Охорона праці в галузі та цивільний захист</t>
  </si>
  <si>
    <t>2.3.1</t>
  </si>
  <si>
    <t>2.3.2</t>
  </si>
  <si>
    <t>2.3.3</t>
  </si>
  <si>
    <t>2.3.4</t>
  </si>
  <si>
    <t>Разом п.3</t>
  </si>
  <si>
    <t>Разом п.4</t>
  </si>
  <si>
    <t>2 тижні у 4 триместрі</t>
  </si>
  <si>
    <t>Разом нормативні дисципліни</t>
  </si>
  <si>
    <t>Разом вибіркові дисципліни</t>
  </si>
  <si>
    <t>3.2</t>
  </si>
  <si>
    <t>4.1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</si>
  <si>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</si>
  <si>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</si>
  <si>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</si>
  <si>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спеціалізація: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</si>
  <si>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1.1 Соціально-гуманітарні дисципліни</t>
  </si>
  <si>
    <t>1.1.1</t>
  </si>
  <si>
    <t>1.1.1.1</t>
  </si>
  <si>
    <t>1.1.1.2</t>
  </si>
  <si>
    <t>Разом п.1.1</t>
  </si>
  <si>
    <t>3.3</t>
  </si>
  <si>
    <t>Цифрові системи керування і обробки інформації (к.пр.)</t>
  </si>
  <si>
    <t>1.3.8</t>
  </si>
  <si>
    <t>1.3.9</t>
  </si>
  <si>
    <t>1.2.4</t>
  </si>
  <si>
    <t>1.2.4.1</t>
  </si>
  <si>
    <t>1.2.4.2</t>
  </si>
  <si>
    <t>4/0</t>
  </si>
  <si>
    <t>8/4</t>
  </si>
  <si>
    <t>4\4</t>
  </si>
  <si>
    <t>4/4</t>
  </si>
  <si>
    <t>1.2 Природничо-наукові (фундаментальні) дисципліни</t>
  </si>
  <si>
    <t>План навчального процесу на 2017-2018 н.р.                              (АВП магістр ЗО)</t>
  </si>
  <si>
    <t>Системи програмування верстатних комплексів</t>
  </si>
  <si>
    <t>Системне адміністрування</t>
  </si>
  <si>
    <t>Разом п.1.2.:</t>
  </si>
  <si>
    <t>1.3.5</t>
  </si>
  <si>
    <t>Розподіл годин на тиждень за курсами і триместрами</t>
  </si>
  <si>
    <t>2 курс</t>
  </si>
  <si>
    <t>Справка</t>
  </si>
  <si>
    <t>12+20+8</t>
  </si>
  <si>
    <t xml:space="preserve"> Загальна кількість годин</t>
  </si>
  <si>
    <t>Срок навчання - 1,5 роки</t>
  </si>
  <si>
    <t>Н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</si>
  <si>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</si>
  <si>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</si>
  <si>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Настановна  сесія</t>
  </si>
  <si>
    <t>Дипломне проектування</t>
  </si>
  <si>
    <t>Захист дипломного проекту</t>
  </si>
  <si>
    <t>Дипломний проект</t>
  </si>
  <si>
    <t>8/0</t>
  </si>
  <si>
    <t>16/8</t>
  </si>
  <si>
    <t>16/0</t>
  </si>
  <si>
    <t>36\8</t>
  </si>
  <si>
    <t>1-ДП</t>
  </si>
  <si>
    <t>1-ПП</t>
  </si>
  <si>
    <t>0/4</t>
  </si>
  <si>
    <t>28/8</t>
  </si>
  <si>
    <t>1.3.9.1</t>
  </si>
  <si>
    <t>1.3.9.2</t>
  </si>
  <si>
    <t>Кваліфікація: магістр з автоматизації та комп'ютерно-інтегрованих технологій</t>
  </si>
  <si>
    <t>ЗАТВЕРДЖЕНО:</t>
  </si>
  <si>
    <t>на засіданні Вченої ради</t>
  </si>
  <si>
    <t>протокол № 7</t>
  </si>
  <si>
    <t>"30  " березня    2017 р.</t>
  </si>
  <si>
    <t>(Ковальов В.Д.)</t>
  </si>
  <si>
    <t>форма навчання:     заочна</t>
  </si>
  <si>
    <t>32/16</t>
  </si>
  <si>
    <t>52/16</t>
  </si>
  <si>
    <t>60\16</t>
  </si>
  <si>
    <t>3. ПРАКТИЧНА ПІДГОТОВКА</t>
  </si>
  <si>
    <t>4. ДЕРЖАВНА АТЕСТАЦІЯ</t>
  </si>
  <si>
    <t>H</t>
  </si>
  <si>
    <t>K</t>
  </si>
  <si>
    <t>C</t>
  </si>
  <si>
    <t>Розподіл годин на тиждень за курсами і семестрами</t>
  </si>
  <si>
    <t>Семестр</t>
  </si>
  <si>
    <t>1 траекторія</t>
  </si>
  <si>
    <t>2 траекторія</t>
  </si>
  <si>
    <t>1.3.7.1</t>
  </si>
  <si>
    <t>1.3.7.2</t>
  </si>
  <si>
    <t>20/16</t>
  </si>
  <si>
    <t>40/16</t>
  </si>
  <si>
    <t>44\16</t>
  </si>
  <si>
    <t>6+15+9</t>
  </si>
  <si>
    <t>2/0</t>
  </si>
  <si>
    <t>Директор ЦДЗО</t>
  </si>
  <si>
    <t>М.М. Федоров</t>
  </si>
  <si>
    <t>2 тижні у 3 семестрі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</si>
</sst>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7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9"/>
      <name val="Times New Roman"/>
      <family val="1"/>
    </font>
    <font>
      <sz val="19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82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" fillId="0" borderId="0" xfId="53" applyFont="1" applyBorder="1">
      <alignment/>
      <protection/>
    </xf>
    <xf numFmtId="0" fontId="4" fillId="0" borderId="0" xfId="53" applyFont="1" applyAlignment="1">
      <alignment horizontal="left" vertical="center"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6" fillId="0" borderId="0" xfId="53" applyFont="1" applyBorder="1" applyAlignment="1">
      <alignment horizontal="center"/>
      <protection/>
    </xf>
    <xf numFmtId="0" fontId="20" fillId="0" borderId="0" xfId="53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3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2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5" fillId="0" borderId="0" xfId="0" applyFont="1" applyAlignment="1">
      <alignment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0" fontId="73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90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90" fontId="1" fillId="0" borderId="2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74" fillId="0" borderId="0" xfId="0" applyNumberFormat="1" applyFont="1" applyFill="1" applyBorder="1" applyAlignment="1">
      <alignment horizontal="center" vertical="center" wrapText="1"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>
      <alignment horizontal="center" vertical="center" wrapText="1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24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190" fontId="1" fillId="0" borderId="36" xfId="0" applyNumberFormat="1" applyFont="1" applyFill="1" applyBorder="1" applyAlignment="1" applyProtection="1">
      <alignment horizontal="center" vertical="center"/>
      <protection/>
    </xf>
    <xf numFmtId="224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22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9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2" fontId="1" fillId="0" borderId="44" xfId="0" applyNumberFormat="1" applyFont="1" applyFill="1" applyBorder="1" applyAlignment="1">
      <alignment vertical="center" wrapText="1"/>
    </xf>
    <xf numFmtId="2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2" fontId="1" fillId="0" borderId="37" xfId="0" applyNumberFormat="1" applyFont="1" applyFill="1" applyBorder="1" applyAlignment="1" applyProtection="1">
      <alignment vertical="center"/>
      <protection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21" xfId="0" applyNumberFormat="1" applyFont="1" applyFill="1" applyBorder="1" applyAlignment="1" applyProtection="1">
      <alignment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left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41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5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73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0" fontId="15" fillId="0" borderId="60" xfId="0" applyFont="1" applyBorder="1" applyAlignment="1">
      <alignment/>
    </xf>
    <xf numFmtId="0" fontId="1" fillId="32" borderId="32" xfId="0" applyNumberFormat="1" applyFont="1" applyFill="1" applyBorder="1" applyAlignment="1">
      <alignment horizontal="left" vertical="center" wrapText="1"/>
    </xf>
    <xf numFmtId="188" fontId="1" fillId="0" borderId="45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188" fontId="1" fillId="0" borderId="43" xfId="0" applyNumberFormat="1" applyFont="1" applyFill="1" applyBorder="1" applyAlignment="1" applyProtection="1">
      <alignment horizontal="center" vertical="center"/>
      <protection/>
    </xf>
    <xf numFmtId="190" fontId="1" fillId="0" borderId="49" xfId="0" applyNumberFormat="1" applyFont="1" applyFill="1" applyBorder="1" applyAlignment="1" applyProtection="1">
      <alignment horizontal="center" vertical="center"/>
      <protection/>
    </xf>
    <xf numFmtId="0" fontId="15" fillId="0" borderId="43" xfId="0" applyFont="1" applyBorder="1" applyAlignment="1">
      <alignment horizontal="center" vertical="center"/>
    </xf>
    <xf numFmtId="190" fontId="5" fillId="0" borderId="49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" fontId="5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vertical="center"/>
      <protection/>
    </xf>
    <xf numFmtId="188" fontId="1" fillId="0" borderId="39" xfId="0" applyNumberFormat="1" applyFont="1" applyFill="1" applyBorder="1" applyAlignment="1" applyProtection="1">
      <alignment vertical="center"/>
      <protection/>
    </xf>
    <xf numFmtId="188" fontId="1" fillId="0" borderId="2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90" fontId="5" fillId="0" borderId="64" xfId="0" applyNumberFormat="1" applyFont="1" applyFill="1" applyBorder="1" applyAlignment="1">
      <alignment horizontal="center" vertical="center" wrapText="1"/>
    </xf>
    <xf numFmtId="190" fontId="5" fillId="0" borderId="65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7" xfId="0" applyFont="1" applyBorder="1" applyAlignment="1">
      <alignment/>
    </xf>
    <xf numFmtId="1" fontId="1" fillId="0" borderId="15" xfId="0" applyNumberFormat="1" applyFont="1" applyFill="1" applyBorder="1" applyAlignment="1">
      <alignment horizontal="left" vertical="center" wrapText="1"/>
    </xf>
    <xf numFmtId="0" fontId="15" fillId="0" borderId="37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7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9" fillId="0" borderId="0" xfId="54" applyFont="1">
      <alignment/>
      <protection/>
    </xf>
    <xf numFmtId="0" fontId="14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6" fillId="0" borderId="0" xfId="54" applyNumberFormat="1" applyFont="1" applyBorder="1" applyAlignment="1">
      <alignment horizontal="right" vertical="center"/>
      <protection/>
    </xf>
    <xf numFmtId="49" fontId="12" fillId="0" borderId="0" xfId="0" applyNumberFormat="1" applyFont="1" applyBorder="1" applyAlignment="1">
      <alignment horizontal="right" vertical="center"/>
    </xf>
    <xf numFmtId="49" fontId="4" fillId="0" borderId="0" xfId="54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54" applyFont="1" applyBorder="1" applyAlignment="1">
      <alignment horizontal="right" vertical="center"/>
      <protection/>
    </xf>
    <xf numFmtId="0" fontId="1" fillId="0" borderId="0" xfId="53" applyFont="1" applyBorder="1" applyAlignment="1">
      <alignment horizontal="center"/>
      <protection/>
    </xf>
    <xf numFmtId="0" fontId="6" fillId="0" borderId="0" xfId="53" applyFont="1" applyBorder="1" applyAlignment="1">
      <alignment/>
      <protection/>
    </xf>
    <xf numFmtId="0" fontId="4" fillId="0" borderId="0" xfId="54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8" fontId="1" fillId="0" borderId="40" xfId="0" applyNumberFormat="1" applyFont="1" applyFill="1" applyBorder="1" applyAlignment="1" applyProtection="1">
      <alignment vertical="center"/>
      <protection/>
    </xf>
    <xf numFmtId="190" fontId="5" fillId="0" borderId="41" xfId="0" applyNumberFormat="1" applyFont="1" applyBorder="1" applyAlignment="1">
      <alignment horizontal="center" vertical="center"/>
    </xf>
    <xf numFmtId="190" fontId="5" fillId="0" borderId="45" xfId="0" applyNumberFormat="1" applyFont="1" applyBorder="1" applyAlignment="1">
      <alignment horizontal="center" vertical="center"/>
    </xf>
    <xf numFmtId="190" fontId="5" fillId="0" borderId="46" xfId="0" applyNumberFormat="1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190" fontId="5" fillId="0" borderId="77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0" fontId="1" fillId="0" borderId="14" xfId="54" applyFont="1" applyBorder="1" applyAlignment="1">
      <alignment horizontal="center" vertical="center" wrapText="1"/>
      <protection/>
    </xf>
    <xf numFmtId="0" fontId="15" fillId="0" borderId="59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49" fontId="4" fillId="0" borderId="14" xfId="54" applyNumberFormat="1" applyFont="1" applyBorder="1" applyAlignment="1" applyProtection="1">
      <alignment horizontal="left" vertical="center" wrapText="1"/>
      <protection locked="0"/>
    </xf>
    <xf numFmtId="0" fontId="12" fillId="0" borderId="5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5" fillId="0" borderId="30" xfId="54" applyFont="1" applyBorder="1" applyAlignment="1">
      <alignment horizontal="center" vertical="center" wrapText="1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11" xfId="54" applyNumberFormat="1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33" fillId="0" borderId="30" xfId="54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" fillId="0" borderId="87" xfId="0" applyFont="1" applyBorder="1" applyAlignment="1">
      <alignment horizontal="center" vertical="center" textRotation="90"/>
    </xf>
    <xf numFmtId="0" fontId="1" fillId="0" borderId="88" xfId="0" applyFont="1" applyBorder="1" applyAlignment="1">
      <alignment horizontal="center" vertical="center" textRotation="90"/>
    </xf>
    <xf numFmtId="0" fontId="5" fillId="0" borderId="89" xfId="0" applyFont="1" applyBorder="1" applyAlignment="1">
      <alignment horizontal="center" vertical="center"/>
    </xf>
    <xf numFmtId="0" fontId="15" fillId="0" borderId="78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79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7" fillId="0" borderId="0" xfId="53" applyFont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28" fillId="0" borderId="0" xfId="53" applyFont="1" applyBorder="1" applyAlignment="1">
      <alignment horizontal="left" vertical="top" wrapText="1"/>
      <protection/>
    </xf>
    <xf numFmtId="0" fontId="29" fillId="0" borderId="0" xfId="53" applyFont="1" applyAlignment="1">
      <alignment vertical="top" wrapText="1"/>
      <protection/>
    </xf>
    <xf numFmtId="0" fontId="28" fillId="32" borderId="0" xfId="53" applyFont="1" applyFill="1" applyBorder="1" applyAlignment="1">
      <alignment horizontal="left" vertical="center" wrapText="1"/>
      <protection/>
    </xf>
    <xf numFmtId="0" fontId="29" fillId="32" borderId="0" xfId="53" applyFont="1" applyFill="1" applyAlignment="1">
      <alignment vertical="center" wrapText="1"/>
      <protection/>
    </xf>
    <xf numFmtId="0" fontId="29" fillId="32" borderId="0" xfId="53" applyFont="1" applyFill="1" applyAlignment="1">
      <alignment wrapText="1"/>
      <protection/>
    </xf>
    <xf numFmtId="0" fontId="18" fillId="0" borderId="0" xfId="53" applyFont="1" applyBorder="1" applyAlignment="1">
      <alignment horizontal="left" vertical="center" wrapText="1"/>
      <protection/>
    </xf>
    <xf numFmtId="0" fontId="19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14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right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5" fillId="0" borderId="0" xfId="53" applyFont="1" applyBorder="1" applyAlignment="1">
      <alignment horizontal="center" wrapText="1"/>
      <protection/>
    </xf>
    <xf numFmtId="0" fontId="13" fillId="0" borderId="0" xfId="53" applyFont="1" applyBorder="1" applyAlignment="1">
      <alignment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0" fontId="13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left" vertical="center" wrapText="1"/>
      <protection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8" fillId="0" borderId="0" xfId="53" applyFont="1" applyBorder="1" applyAlignment="1">
      <alignment horizontal="left" wrapText="1"/>
      <protection/>
    </xf>
    <xf numFmtId="0" fontId="19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10" fillId="0" borderId="0" xfId="53" applyFont="1" applyAlignment="1">
      <alignment horizontal="center" vertical="center" wrapText="1"/>
      <protection/>
    </xf>
    <xf numFmtId="0" fontId="24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/>
      <protection/>
    </xf>
    <xf numFmtId="0" fontId="28" fillId="0" borderId="0" xfId="53" applyFont="1" applyAlignment="1">
      <alignment horizontal="left" vertical="center" wrapText="1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190" fontId="1" fillId="0" borderId="9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190" fontId="5" fillId="0" borderId="31" xfId="0" applyNumberFormat="1" applyFont="1" applyFill="1" applyBorder="1" applyAlignment="1">
      <alignment horizontal="center" vertical="center" wrapText="1"/>
    </xf>
    <xf numFmtId="190" fontId="5" fillId="0" borderId="6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6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16" fontId="1" fillId="0" borderId="6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65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224" fontId="1" fillId="0" borderId="65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6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66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224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88" fontId="1" fillId="0" borderId="48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53" xfId="0" applyNumberFormat="1" applyFont="1" applyFill="1" applyBorder="1" applyAlignment="1" applyProtection="1">
      <alignment horizontal="center" vertical="center" wrapText="1"/>
      <protection/>
    </xf>
    <xf numFmtId="188" fontId="1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91" xfId="0" applyNumberFormat="1" applyFont="1" applyFill="1" applyBorder="1" applyAlignment="1">
      <alignment horizontal="center" vertical="center" wrapText="1"/>
    </xf>
    <xf numFmtId="49" fontId="5" fillId="0" borderId="92" xfId="0" applyNumberFormat="1" applyFont="1" applyFill="1" applyBorder="1" applyAlignment="1">
      <alignment horizontal="center" vertical="center" wrapText="1"/>
    </xf>
    <xf numFmtId="188" fontId="1" fillId="0" borderId="90" xfId="0" applyNumberFormat="1" applyFont="1" applyFill="1" applyBorder="1" applyAlignment="1" applyProtection="1">
      <alignment horizontal="center" vertical="center" wrapText="1"/>
      <protection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32" borderId="41" xfId="0" applyNumberFormat="1" applyFont="1" applyFill="1" applyBorder="1" applyAlignment="1" applyProtection="1">
      <alignment horizontal="center" vertical="center"/>
      <protection/>
    </xf>
    <xf numFmtId="0" fontId="27" fillId="0" borderId="45" xfId="0" applyFont="1" applyBorder="1" applyAlignment="1">
      <alignment vertical="center"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224" fontId="5" fillId="0" borderId="91" xfId="0" applyNumberFormat="1" applyFont="1" applyFill="1" applyBorder="1" applyAlignment="1" applyProtection="1">
      <alignment horizontal="center" vertical="center"/>
      <protection/>
    </xf>
    <xf numFmtId="224" fontId="5" fillId="0" borderId="92" xfId="0" applyNumberFormat="1" applyFont="1" applyFill="1" applyBorder="1" applyAlignment="1" applyProtection="1">
      <alignment horizontal="center" vertical="center"/>
      <protection/>
    </xf>
    <xf numFmtId="224" fontId="5" fillId="0" borderId="67" xfId="0" applyNumberFormat="1" applyFont="1" applyFill="1" applyBorder="1" applyAlignment="1" applyProtection="1">
      <alignment horizontal="center" vertical="center"/>
      <protection/>
    </xf>
    <xf numFmtId="0" fontId="1" fillId="0" borderId="9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>
      <alignment horizontal="center" wrapText="1"/>
    </xf>
    <xf numFmtId="0" fontId="1" fillId="0" borderId="95" xfId="0" applyFont="1" applyFill="1" applyBorder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5" fillId="32" borderId="20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80" xfId="0" applyFont="1" applyBorder="1" applyAlignment="1" applyProtection="1">
      <alignment horizontal="right" vertical="center"/>
      <protection/>
    </xf>
    <xf numFmtId="0" fontId="15" fillId="0" borderId="8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67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96" xfId="0" applyNumberFormat="1" applyFont="1" applyFill="1" applyBorder="1" applyAlignment="1" applyProtection="1">
      <alignment horizontal="center" vertical="center" wrapText="1"/>
      <protection/>
    </xf>
    <xf numFmtId="188" fontId="1" fillId="0" borderId="80" xfId="0" applyNumberFormat="1" applyFont="1" applyFill="1" applyBorder="1" applyAlignment="1" applyProtection="1">
      <alignment horizontal="center" vertical="center" wrapText="1"/>
      <protection/>
    </xf>
    <xf numFmtId="188" fontId="1" fillId="0" borderId="97" xfId="0" applyNumberFormat="1" applyFont="1" applyFill="1" applyBorder="1" applyAlignment="1" applyProtection="1">
      <alignment horizontal="center" vertical="center" wrapText="1"/>
      <protection/>
    </xf>
    <xf numFmtId="0" fontId="5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49" fontId="5" fillId="0" borderId="91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 applyProtection="1">
      <alignment horizontal="center" vertical="center" textRotation="90"/>
      <protection/>
    </xf>
    <xf numFmtId="0" fontId="1" fillId="0" borderId="12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5" fillId="0" borderId="22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190" fontId="75" fillId="0" borderId="31" xfId="0" applyNumberFormat="1" applyFont="1" applyFill="1" applyBorder="1" applyAlignment="1" applyProtection="1">
      <alignment horizontal="center" vertical="center"/>
      <protection/>
    </xf>
    <xf numFmtId="190" fontId="75" fillId="0" borderId="67" xfId="0" applyNumberFormat="1" applyFont="1" applyFill="1" applyBorder="1" applyAlignment="1" applyProtection="1">
      <alignment horizontal="center" vertical="center"/>
      <protection/>
    </xf>
    <xf numFmtId="190" fontId="74" fillId="0" borderId="23" xfId="0" applyNumberFormat="1" applyFont="1" applyFill="1" applyBorder="1" applyAlignment="1" applyProtection="1">
      <alignment horizontal="center" vertical="center"/>
      <protection/>
    </xf>
    <xf numFmtId="190" fontId="74" fillId="0" borderId="9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9"/>
  <sheetViews>
    <sheetView view="pageBreakPreview" zoomScale="50" zoomScaleNormal="50" zoomScaleSheetLayoutView="50" zoomScalePageLayoutView="0" workbookViewId="0" topLeftCell="A1">
      <selection activeCell="P7" sqref="P7"/>
    </sheetView>
  </sheetViews>
  <sheetFormatPr defaultColWidth="3.25390625" defaultRowHeight="12.75"/>
  <cols>
    <col min="1" max="1" width="5.875" style="16" customWidth="1"/>
    <col min="2" max="2" width="5.125" style="16" customWidth="1"/>
    <col min="3" max="4" width="5.25390625" style="16" customWidth="1"/>
    <col min="5" max="5" width="7.00390625" style="16" customWidth="1"/>
    <col min="6" max="6" width="5.00390625" style="16" customWidth="1"/>
    <col min="7" max="8" width="5.125" style="16" customWidth="1"/>
    <col min="9" max="9" width="5.00390625" style="16" customWidth="1"/>
    <col min="10" max="10" width="5.125" style="16" customWidth="1"/>
    <col min="11" max="13" width="5.25390625" style="16" customWidth="1"/>
    <col min="14" max="15" width="5.125" style="16" customWidth="1"/>
    <col min="16" max="17" width="5.25390625" style="16" customWidth="1"/>
    <col min="18" max="19" width="5.125" style="16" customWidth="1"/>
    <col min="20" max="20" width="5.875" style="16" customWidth="1"/>
    <col min="21" max="21" width="5.25390625" style="16" customWidth="1"/>
    <col min="22" max="22" width="5.00390625" style="16" customWidth="1"/>
    <col min="23" max="23" width="5.25390625" style="16" customWidth="1"/>
    <col min="24" max="24" width="5.375" style="16" customWidth="1"/>
    <col min="25" max="25" width="5.25390625" style="16" customWidth="1"/>
    <col min="26" max="26" width="5.00390625" style="16" customWidth="1"/>
    <col min="27" max="27" width="5.375" style="16" customWidth="1"/>
    <col min="28" max="28" width="6.00390625" style="16" customWidth="1"/>
    <col min="29" max="29" width="5.25390625" style="16" customWidth="1"/>
    <col min="30" max="30" width="5.625" style="16" customWidth="1"/>
    <col min="31" max="31" width="5.75390625" style="16" customWidth="1"/>
    <col min="32" max="32" width="5.625" style="16" customWidth="1"/>
    <col min="33" max="33" width="5.875" style="16" customWidth="1"/>
    <col min="34" max="34" width="6.125" style="16" customWidth="1"/>
    <col min="35" max="35" width="5.25390625" style="16" customWidth="1"/>
    <col min="36" max="36" width="5.75390625" style="16" customWidth="1"/>
    <col min="37" max="37" width="5.625" style="16" customWidth="1"/>
    <col min="38" max="38" width="4.875" style="16" customWidth="1"/>
    <col min="39" max="39" width="4.25390625" style="16" customWidth="1"/>
    <col min="40" max="41" width="4.75390625" style="16" customWidth="1"/>
    <col min="42" max="42" width="4.625" style="16" customWidth="1"/>
    <col min="43" max="43" width="4.75390625" style="16" customWidth="1"/>
    <col min="44" max="44" width="3.875" style="16" customWidth="1"/>
    <col min="45" max="45" width="4.125" style="16" customWidth="1"/>
    <col min="46" max="46" width="3.875" style="16" customWidth="1"/>
    <col min="47" max="47" width="3.75390625" style="16" customWidth="1"/>
    <col min="48" max="48" width="4.375" style="16" customWidth="1"/>
    <col min="49" max="49" width="4.875" style="16" customWidth="1"/>
    <col min="50" max="51" width="3.75390625" style="16" customWidth="1"/>
    <col min="52" max="52" width="3.875" style="16" customWidth="1"/>
    <col min="53" max="53" width="4.875" style="16" customWidth="1"/>
    <col min="54" max="16384" width="3.25390625" style="16" customWidth="1"/>
  </cols>
  <sheetData>
    <row r="1" ht="43.5" customHeight="1"/>
    <row r="2" spans="1:53" ht="30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2" t="s">
        <v>69</v>
      </c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1"/>
      <c r="AP2" s="431"/>
      <c r="AQ2" s="431"/>
      <c r="AR2" s="431"/>
      <c r="AS2" s="431"/>
      <c r="AT2" s="431"/>
      <c r="AU2" s="431"/>
      <c r="AV2" s="431"/>
      <c r="AW2" s="431"/>
      <c r="AX2" s="431"/>
      <c r="AY2" s="431"/>
      <c r="AZ2" s="431"/>
      <c r="BA2" s="431"/>
    </row>
    <row r="3" spans="1:53" ht="20.25" customHeight="1">
      <c r="A3" s="426" t="s">
        <v>169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</row>
    <row r="4" spans="1:53" ht="30.75">
      <c r="A4" s="426" t="s">
        <v>170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34" t="s">
        <v>27</v>
      </c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1"/>
      <c r="AP4" s="431"/>
      <c r="AQ4" s="431"/>
      <c r="AR4" s="431"/>
      <c r="AS4" s="431"/>
      <c r="AT4" s="431"/>
      <c r="AU4" s="431"/>
      <c r="AV4" s="431"/>
      <c r="AW4" s="431"/>
      <c r="AX4" s="431"/>
      <c r="AY4" s="431"/>
      <c r="AZ4" s="431"/>
      <c r="BA4" s="431"/>
    </row>
    <row r="5" spans="1:53" ht="26.25" customHeight="1">
      <c r="A5" s="426" t="s">
        <v>171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402" t="s">
        <v>168</v>
      </c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</row>
    <row r="6" spans="1:53" s="19" customFormat="1" ht="27.75">
      <c r="A6" s="427" t="s">
        <v>172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</row>
    <row r="7" spans="1:53" s="19" customFormat="1" ht="22.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3"/>
      <c r="BA7" s="403"/>
    </row>
    <row r="8" spans="1:53" s="19" customFormat="1" ht="27" customHeight="1">
      <c r="A8" s="426" t="s">
        <v>26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08" t="s">
        <v>80</v>
      </c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</row>
    <row r="9" spans="1:53" s="19" customFormat="1" ht="33" customHeight="1">
      <c r="A9" s="426" t="s">
        <v>173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8" t="s">
        <v>79</v>
      </c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30"/>
      <c r="AC9" s="430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404"/>
      <c r="AO9" s="404"/>
      <c r="AP9" s="404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</row>
    <row r="10" spans="16:53" s="19" customFormat="1" ht="27.75" customHeight="1">
      <c r="P10" s="428" t="s">
        <v>120</v>
      </c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25"/>
      <c r="AM10" s="25"/>
      <c r="AN10" s="400" t="s">
        <v>150</v>
      </c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</row>
    <row r="11" spans="16:53" s="19" customFormat="1" ht="27.75" customHeight="1">
      <c r="P11" s="405" t="s">
        <v>121</v>
      </c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7"/>
      <c r="AL11" s="407"/>
      <c r="AM11" s="407"/>
      <c r="AN11" s="437" t="s">
        <v>78</v>
      </c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</row>
    <row r="12" spans="16:53" s="19" customFormat="1" ht="24" customHeight="1"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</row>
    <row r="13" spans="16:53" s="19" customFormat="1" ht="28.5" customHeight="1">
      <c r="P13" s="399" t="s">
        <v>122</v>
      </c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24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</row>
    <row r="14" spans="16:53" s="19" customFormat="1" ht="25.5" customHeight="1"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6:53" s="19" customFormat="1" ht="26.25" customHeight="1">
      <c r="P15" s="405" t="s">
        <v>174</v>
      </c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41:53" s="19" customFormat="1" ht="18.75"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9" customFormat="1" ht="25.5">
      <c r="A17" s="436" t="s">
        <v>77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36"/>
    </row>
    <row r="18" spans="1:55" s="19" customFormat="1" ht="19.5" thickBot="1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3"/>
      <c r="R18" s="253"/>
      <c r="S18" s="253"/>
      <c r="T18" s="253"/>
      <c r="U18" s="253"/>
      <c r="V18" s="253"/>
      <c r="W18" s="252"/>
      <c r="X18" s="252"/>
      <c r="Y18" s="252"/>
      <c r="Z18" s="252"/>
      <c r="AA18" s="252"/>
      <c r="AB18" s="252"/>
      <c r="AC18" s="252"/>
      <c r="AD18" s="252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4"/>
      <c r="AR18" s="254"/>
      <c r="AS18" s="254"/>
      <c r="AT18" s="252"/>
      <c r="AU18" s="252"/>
      <c r="AV18" s="252"/>
      <c r="AW18" s="252"/>
      <c r="AX18" s="252"/>
      <c r="AY18" s="252"/>
      <c r="AZ18" s="252"/>
      <c r="BA18" s="252"/>
      <c r="BB18" s="288"/>
      <c r="BC18" s="288"/>
    </row>
    <row r="19" spans="1:55" s="22" customFormat="1" ht="19.5" customHeight="1">
      <c r="A19" s="387" t="s">
        <v>0</v>
      </c>
      <c r="B19" s="389" t="s">
        <v>28</v>
      </c>
      <c r="C19" s="379"/>
      <c r="D19" s="379"/>
      <c r="E19" s="380"/>
      <c r="F19" s="389" t="s">
        <v>29</v>
      </c>
      <c r="G19" s="379"/>
      <c r="H19" s="379"/>
      <c r="I19" s="380"/>
      <c r="J19" s="389" t="s">
        <v>30</v>
      </c>
      <c r="K19" s="379"/>
      <c r="L19" s="379"/>
      <c r="M19" s="380"/>
      <c r="N19" s="375" t="s">
        <v>31</v>
      </c>
      <c r="O19" s="376"/>
      <c r="P19" s="376"/>
      <c r="Q19" s="376"/>
      <c r="R19" s="377"/>
      <c r="S19" s="389" t="s">
        <v>32</v>
      </c>
      <c r="T19" s="379"/>
      <c r="U19" s="379"/>
      <c r="V19" s="380"/>
      <c r="W19" s="375" t="s">
        <v>33</v>
      </c>
      <c r="X19" s="376"/>
      <c r="Y19" s="376"/>
      <c r="Z19" s="376"/>
      <c r="AA19" s="377"/>
      <c r="AB19" s="375" t="s">
        <v>34</v>
      </c>
      <c r="AC19" s="376"/>
      <c r="AD19" s="376"/>
      <c r="AE19" s="377"/>
      <c r="AF19" s="375" t="s">
        <v>35</v>
      </c>
      <c r="AG19" s="376"/>
      <c r="AH19" s="376"/>
      <c r="AI19" s="376"/>
      <c r="AJ19" s="375" t="s">
        <v>36</v>
      </c>
      <c r="AK19" s="376"/>
      <c r="AL19" s="376"/>
      <c r="AM19" s="376"/>
      <c r="AN19" s="375" t="s">
        <v>37</v>
      </c>
      <c r="AO19" s="376"/>
      <c r="AP19" s="376"/>
      <c r="AQ19" s="376"/>
      <c r="AR19" s="377"/>
      <c r="AS19" s="378" t="s">
        <v>38</v>
      </c>
      <c r="AT19" s="379"/>
      <c r="AU19" s="379"/>
      <c r="AV19" s="380"/>
      <c r="AW19" s="376" t="s">
        <v>39</v>
      </c>
      <c r="AX19" s="376"/>
      <c r="AY19" s="376"/>
      <c r="AZ19" s="376"/>
      <c r="BA19" s="377"/>
      <c r="BB19" s="288"/>
      <c r="BC19" s="288"/>
    </row>
    <row r="20" spans="1:55" s="22" customFormat="1" ht="19.5" customHeight="1" thickBot="1">
      <c r="A20" s="388"/>
      <c r="B20" s="255">
        <v>1</v>
      </c>
      <c r="C20" s="256">
        <v>2</v>
      </c>
      <c r="D20" s="256">
        <v>3</v>
      </c>
      <c r="E20" s="257">
        <v>4</v>
      </c>
      <c r="F20" s="255">
        <v>5</v>
      </c>
      <c r="G20" s="256">
        <v>6</v>
      </c>
      <c r="H20" s="256">
        <v>7</v>
      </c>
      <c r="I20" s="257">
        <v>8</v>
      </c>
      <c r="J20" s="255">
        <v>9</v>
      </c>
      <c r="K20" s="256">
        <v>10</v>
      </c>
      <c r="L20" s="256">
        <v>11</v>
      </c>
      <c r="M20" s="257">
        <v>12</v>
      </c>
      <c r="N20" s="255">
        <v>13</v>
      </c>
      <c r="O20" s="256">
        <v>14</v>
      </c>
      <c r="P20" s="256">
        <v>15</v>
      </c>
      <c r="Q20" s="256">
        <v>16</v>
      </c>
      <c r="R20" s="257">
        <v>17</v>
      </c>
      <c r="S20" s="255">
        <v>18</v>
      </c>
      <c r="T20" s="256">
        <v>19</v>
      </c>
      <c r="U20" s="256">
        <v>20</v>
      </c>
      <c r="V20" s="257">
        <v>21</v>
      </c>
      <c r="W20" s="255">
        <v>22</v>
      </c>
      <c r="X20" s="256">
        <v>23</v>
      </c>
      <c r="Y20" s="256">
        <v>24</v>
      </c>
      <c r="Z20" s="256">
        <v>25</v>
      </c>
      <c r="AA20" s="257">
        <v>26</v>
      </c>
      <c r="AB20" s="255">
        <v>27</v>
      </c>
      <c r="AC20" s="256">
        <v>28</v>
      </c>
      <c r="AD20" s="256">
        <v>29</v>
      </c>
      <c r="AE20" s="257">
        <v>30</v>
      </c>
      <c r="AF20" s="255">
        <v>31</v>
      </c>
      <c r="AG20" s="256">
        <v>32</v>
      </c>
      <c r="AH20" s="256">
        <v>33</v>
      </c>
      <c r="AI20" s="257">
        <v>34</v>
      </c>
      <c r="AJ20" s="255">
        <v>35</v>
      </c>
      <c r="AK20" s="256">
        <v>36</v>
      </c>
      <c r="AL20" s="256">
        <v>37</v>
      </c>
      <c r="AM20" s="258">
        <v>38</v>
      </c>
      <c r="AN20" s="255">
        <v>39</v>
      </c>
      <c r="AO20" s="256">
        <v>40</v>
      </c>
      <c r="AP20" s="256">
        <v>41</v>
      </c>
      <c r="AQ20" s="256">
        <v>42</v>
      </c>
      <c r="AR20" s="257">
        <v>43</v>
      </c>
      <c r="AS20" s="259">
        <v>44</v>
      </c>
      <c r="AT20" s="256">
        <v>45</v>
      </c>
      <c r="AU20" s="256">
        <v>46</v>
      </c>
      <c r="AV20" s="257">
        <v>47</v>
      </c>
      <c r="AW20" s="259">
        <v>48</v>
      </c>
      <c r="AX20" s="256">
        <v>49</v>
      </c>
      <c r="AY20" s="256">
        <v>50</v>
      </c>
      <c r="AZ20" s="256">
        <v>51</v>
      </c>
      <c r="BA20" s="257">
        <v>52</v>
      </c>
      <c r="BB20" s="288"/>
      <c r="BC20" s="288"/>
    </row>
    <row r="21" spans="1:55" s="22" customFormat="1" ht="19.5" customHeight="1">
      <c r="A21" s="260">
        <v>1</v>
      </c>
      <c r="B21" s="261" t="s">
        <v>151</v>
      </c>
      <c r="C21" s="261"/>
      <c r="D21" s="262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 t="s">
        <v>41</v>
      </c>
      <c r="R21" s="261" t="s">
        <v>180</v>
      </c>
      <c r="S21" s="261" t="s">
        <v>181</v>
      </c>
      <c r="T21" s="261" t="s">
        <v>181</v>
      </c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 t="s">
        <v>182</v>
      </c>
      <c r="AR21" s="261" t="s">
        <v>42</v>
      </c>
      <c r="AS21" s="261" t="s">
        <v>42</v>
      </c>
      <c r="AT21" s="261" t="s">
        <v>42</v>
      </c>
      <c r="AU21" s="261" t="s">
        <v>42</v>
      </c>
      <c r="AV21" s="261" t="s">
        <v>42</v>
      </c>
      <c r="AW21" s="261" t="s">
        <v>42</v>
      </c>
      <c r="AX21" s="261" t="s">
        <v>42</v>
      </c>
      <c r="AY21" s="261" t="s">
        <v>42</v>
      </c>
      <c r="AZ21" s="261" t="s">
        <v>42</v>
      </c>
      <c r="BA21" s="261" t="s">
        <v>42</v>
      </c>
      <c r="BB21" s="288"/>
      <c r="BC21" s="288"/>
    </row>
    <row r="22" spans="1:55" s="287" customFormat="1" ht="19.5" customHeight="1">
      <c r="A22" s="263">
        <v>2</v>
      </c>
      <c r="B22" s="264" t="s">
        <v>40</v>
      </c>
      <c r="C22" s="265" t="s">
        <v>40</v>
      </c>
      <c r="D22" s="265" t="s">
        <v>40</v>
      </c>
      <c r="E22" s="265" t="s">
        <v>43</v>
      </c>
      <c r="F22" s="265" t="s">
        <v>43</v>
      </c>
      <c r="G22" s="265" t="s">
        <v>43</v>
      </c>
      <c r="H22" s="265" t="s">
        <v>43</v>
      </c>
      <c r="I22" s="265" t="s">
        <v>43</v>
      </c>
      <c r="J22" s="265" t="s">
        <v>43</v>
      </c>
      <c r="K22" s="265" t="s">
        <v>43</v>
      </c>
      <c r="L22" s="265" t="s">
        <v>43</v>
      </c>
      <c r="M22" s="265" t="s">
        <v>43</v>
      </c>
      <c r="N22" s="265" t="s">
        <v>43</v>
      </c>
      <c r="O22" s="265" t="s">
        <v>43</v>
      </c>
      <c r="P22" s="266" t="s">
        <v>43</v>
      </c>
      <c r="Q22" s="43" t="s">
        <v>43</v>
      </c>
      <c r="R22" s="43" t="s">
        <v>43</v>
      </c>
      <c r="S22" s="43" t="s">
        <v>43</v>
      </c>
      <c r="T22" s="43" t="s">
        <v>62</v>
      </c>
      <c r="U22" s="43" t="s">
        <v>62</v>
      </c>
      <c r="V22" s="381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3"/>
      <c r="BB22" s="288"/>
      <c r="BC22" s="288"/>
    </row>
    <row r="23" spans="1:55" s="22" customFormat="1" ht="19.5" customHeight="1">
      <c r="A23" s="384" t="s">
        <v>152</v>
      </c>
      <c r="B23" s="385"/>
      <c r="C23" s="385"/>
      <c r="D23" s="385"/>
      <c r="E23" s="385"/>
      <c r="F23" s="385"/>
      <c r="G23" s="385"/>
      <c r="H23" s="385"/>
      <c r="I23" s="385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78"/>
      <c r="AW23" s="78"/>
      <c r="AX23" s="78"/>
      <c r="AY23" s="78"/>
      <c r="AZ23" s="78"/>
      <c r="BA23" s="78"/>
      <c r="BB23" s="288"/>
      <c r="BC23" s="288"/>
    </row>
    <row r="24" spans="1:55" s="22" customFormat="1" ht="19.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78"/>
      <c r="AW24" s="78"/>
      <c r="AX24" s="78"/>
      <c r="AY24" s="78"/>
      <c r="AZ24" s="78"/>
      <c r="BA24" s="78"/>
      <c r="BB24" s="288"/>
      <c r="BC24" s="288"/>
    </row>
    <row r="25" spans="1:55" s="22" customFormat="1" ht="19.5" customHeight="1">
      <c r="A25" s="78"/>
      <c r="B25" s="78"/>
      <c r="C25" s="78"/>
      <c r="D25" s="78"/>
      <c r="E25" s="78"/>
      <c r="F25" s="270"/>
      <c r="G25" s="270"/>
      <c r="H25" s="270"/>
      <c r="I25" s="270"/>
      <c r="J25" s="270"/>
      <c r="K25" s="78"/>
      <c r="L25" s="78"/>
      <c r="M25" s="271"/>
      <c r="N25" s="271"/>
      <c r="O25" s="271"/>
      <c r="P25" s="271"/>
      <c r="Q25" s="271"/>
      <c r="R25" s="78"/>
      <c r="S25" s="272"/>
      <c r="T25" s="272"/>
      <c r="U25" s="271"/>
      <c r="V25" s="271"/>
      <c r="W25" s="271"/>
      <c r="X25" s="271"/>
      <c r="Y25" s="271"/>
      <c r="Z25" s="271"/>
      <c r="AA25" s="272"/>
      <c r="AB25" s="272"/>
      <c r="AC25" s="273"/>
      <c r="AD25" s="273"/>
      <c r="AE25" s="273"/>
      <c r="AF25" s="273"/>
      <c r="AG25" s="272"/>
      <c r="AH25" s="272"/>
      <c r="AI25" s="271"/>
      <c r="AJ25" s="271"/>
      <c r="AK25" s="271"/>
      <c r="AL25" s="271"/>
      <c r="AM25" s="272"/>
      <c r="AN25" s="272"/>
      <c r="AO25" s="274"/>
      <c r="AP25" s="274"/>
      <c r="AQ25" s="274"/>
      <c r="AR25" s="274"/>
      <c r="AS25" s="272"/>
      <c r="AT25" s="272"/>
      <c r="AU25" s="274"/>
      <c r="AV25" s="274"/>
      <c r="AW25" s="274"/>
      <c r="AX25" s="274"/>
      <c r="AY25" s="274"/>
      <c r="AZ25" s="272"/>
      <c r="BA25" s="272"/>
      <c r="BB25" s="288"/>
      <c r="BC25" s="288"/>
    </row>
    <row r="26" spans="1:55" s="22" customFormat="1" ht="21" customHeight="1">
      <c r="A26" s="275" t="s">
        <v>153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7"/>
      <c r="AX26" s="277"/>
      <c r="AY26" s="277"/>
      <c r="AZ26" s="277"/>
      <c r="BA26" s="278"/>
      <c r="BB26" s="288"/>
      <c r="BC26" s="288"/>
    </row>
    <row r="27" spans="1:55" s="22" customFormat="1" ht="15.75" customHeight="1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72"/>
      <c r="BB27" s="288"/>
      <c r="BC27" s="288"/>
    </row>
    <row r="28" spans="1:55" s="22" customFormat="1" ht="15.75" customHeight="1">
      <c r="A28" s="368" t="s">
        <v>0</v>
      </c>
      <c r="B28" s="354"/>
      <c r="C28" s="369" t="s">
        <v>44</v>
      </c>
      <c r="D28" s="353"/>
      <c r="E28" s="353"/>
      <c r="F28" s="354"/>
      <c r="G28" s="337" t="s">
        <v>154</v>
      </c>
      <c r="H28" s="353"/>
      <c r="I28" s="354"/>
      <c r="J28" s="370" t="s">
        <v>45</v>
      </c>
      <c r="K28" s="371"/>
      <c r="L28" s="371"/>
      <c r="M28" s="370" t="s">
        <v>46</v>
      </c>
      <c r="N28" s="372"/>
      <c r="O28" s="372"/>
      <c r="P28" s="373" t="s">
        <v>76</v>
      </c>
      <c r="Q28" s="374"/>
      <c r="R28" s="374"/>
      <c r="S28" s="341" t="s">
        <v>75</v>
      </c>
      <c r="T28" s="342"/>
      <c r="U28" s="347" t="s">
        <v>47</v>
      </c>
      <c r="V28" s="348"/>
      <c r="W28" s="337" t="s">
        <v>74</v>
      </c>
      <c r="X28" s="353"/>
      <c r="Y28" s="354"/>
      <c r="Z28" s="279"/>
      <c r="AA28" s="361" t="s">
        <v>73</v>
      </c>
      <c r="AB28" s="362"/>
      <c r="AC28" s="362"/>
      <c r="AD28" s="362"/>
      <c r="AE28" s="362"/>
      <c r="AF28" s="337" t="s">
        <v>184</v>
      </c>
      <c r="AG28" s="363"/>
      <c r="AH28" s="364"/>
      <c r="AI28" s="337" t="s">
        <v>72</v>
      </c>
      <c r="AJ28" s="353"/>
      <c r="AK28" s="364"/>
      <c r="AL28" s="280"/>
      <c r="AM28" s="331" t="s">
        <v>71</v>
      </c>
      <c r="AN28" s="332"/>
      <c r="AO28" s="333"/>
      <c r="AP28" s="337" t="s">
        <v>70</v>
      </c>
      <c r="AQ28" s="332"/>
      <c r="AR28" s="332"/>
      <c r="AS28" s="332"/>
      <c r="AT28" s="332"/>
      <c r="AU28" s="332"/>
      <c r="AV28" s="332"/>
      <c r="AW28" s="333"/>
      <c r="AX28" s="337" t="s">
        <v>184</v>
      </c>
      <c r="AY28" s="390"/>
      <c r="AZ28" s="390"/>
      <c r="BA28" s="391"/>
      <c r="BB28" s="288"/>
      <c r="BC28" s="288"/>
    </row>
    <row r="29" spans="1:55" s="22" customFormat="1" ht="15.75" customHeight="1">
      <c r="A29" s="355"/>
      <c r="B29" s="357"/>
      <c r="C29" s="355"/>
      <c r="D29" s="356"/>
      <c r="E29" s="356"/>
      <c r="F29" s="357"/>
      <c r="G29" s="355"/>
      <c r="H29" s="356"/>
      <c r="I29" s="357"/>
      <c r="J29" s="371"/>
      <c r="K29" s="371"/>
      <c r="L29" s="371"/>
      <c r="M29" s="372"/>
      <c r="N29" s="372"/>
      <c r="O29" s="372"/>
      <c r="P29" s="374"/>
      <c r="Q29" s="374"/>
      <c r="R29" s="374"/>
      <c r="S29" s="343"/>
      <c r="T29" s="344"/>
      <c r="U29" s="349"/>
      <c r="V29" s="350"/>
      <c r="W29" s="355"/>
      <c r="X29" s="356"/>
      <c r="Y29" s="357"/>
      <c r="Z29" s="279"/>
      <c r="AA29" s="362"/>
      <c r="AB29" s="362"/>
      <c r="AC29" s="362"/>
      <c r="AD29" s="362"/>
      <c r="AE29" s="362"/>
      <c r="AF29" s="365"/>
      <c r="AG29" s="366"/>
      <c r="AH29" s="367"/>
      <c r="AI29" s="358"/>
      <c r="AJ29" s="359"/>
      <c r="AK29" s="367"/>
      <c r="AL29" s="281"/>
      <c r="AM29" s="334"/>
      <c r="AN29" s="335"/>
      <c r="AO29" s="336"/>
      <c r="AP29" s="334"/>
      <c r="AQ29" s="335"/>
      <c r="AR29" s="335"/>
      <c r="AS29" s="335"/>
      <c r="AT29" s="335"/>
      <c r="AU29" s="335"/>
      <c r="AV29" s="335"/>
      <c r="AW29" s="336"/>
      <c r="AX29" s="392"/>
      <c r="AY29" s="393"/>
      <c r="AZ29" s="393"/>
      <c r="BA29" s="394"/>
      <c r="BB29" s="288"/>
      <c r="BC29" s="288"/>
    </row>
    <row r="30" spans="1:55" s="22" customFormat="1" ht="21.75" customHeight="1">
      <c r="A30" s="358"/>
      <c r="B30" s="360"/>
      <c r="C30" s="358"/>
      <c r="D30" s="359"/>
      <c r="E30" s="359"/>
      <c r="F30" s="360"/>
      <c r="G30" s="358"/>
      <c r="H30" s="359"/>
      <c r="I30" s="360"/>
      <c r="J30" s="371"/>
      <c r="K30" s="371"/>
      <c r="L30" s="371"/>
      <c r="M30" s="372"/>
      <c r="N30" s="372"/>
      <c r="O30" s="372"/>
      <c r="P30" s="374"/>
      <c r="Q30" s="374"/>
      <c r="R30" s="374"/>
      <c r="S30" s="345"/>
      <c r="T30" s="346"/>
      <c r="U30" s="351"/>
      <c r="V30" s="352"/>
      <c r="W30" s="358"/>
      <c r="X30" s="359"/>
      <c r="Y30" s="360"/>
      <c r="Z30" s="279"/>
      <c r="AA30" s="315" t="s">
        <v>48</v>
      </c>
      <c r="AB30" s="316"/>
      <c r="AC30" s="316"/>
      <c r="AD30" s="316"/>
      <c r="AE30" s="317"/>
      <c r="AF30" s="318">
        <v>3</v>
      </c>
      <c r="AG30" s="319"/>
      <c r="AH30" s="320"/>
      <c r="AI30" s="318">
        <v>3</v>
      </c>
      <c r="AJ30" s="319"/>
      <c r="AK30" s="320"/>
      <c r="AL30" s="281"/>
      <c r="AM30" s="334"/>
      <c r="AN30" s="335"/>
      <c r="AO30" s="336"/>
      <c r="AP30" s="338"/>
      <c r="AQ30" s="339"/>
      <c r="AR30" s="339"/>
      <c r="AS30" s="339"/>
      <c r="AT30" s="339"/>
      <c r="AU30" s="339"/>
      <c r="AV30" s="339"/>
      <c r="AW30" s="340"/>
      <c r="AX30" s="395"/>
      <c r="AY30" s="396"/>
      <c r="AZ30" s="396"/>
      <c r="BA30" s="397"/>
      <c r="BB30" s="288"/>
      <c r="BC30" s="288"/>
    </row>
    <row r="31" spans="1:55" s="22" customFormat="1" ht="21.75" customHeight="1">
      <c r="A31" s="318">
        <v>1</v>
      </c>
      <c r="B31" s="325"/>
      <c r="C31" s="318">
        <v>36</v>
      </c>
      <c r="D31" s="323"/>
      <c r="E31" s="323"/>
      <c r="F31" s="325"/>
      <c r="G31" s="318">
        <v>2</v>
      </c>
      <c r="H31" s="323"/>
      <c r="I31" s="325"/>
      <c r="J31" s="321">
        <v>2</v>
      </c>
      <c r="K31" s="322"/>
      <c r="L31" s="322"/>
      <c r="M31" s="322"/>
      <c r="N31" s="322"/>
      <c r="O31" s="322"/>
      <c r="P31" s="321"/>
      <c r="Q31" s="322"/>
      <c r="R31" s="322"/>
      <c r="S31" s="321"/>
      <c r="T31" s="322"/>
      <c r="U31" s="323">
        <v>12</v>
      </c>
      <c r="V31" s="324"/>
      <c r="W31" s="318">
        <f>C31+G31+J31+M31+P31+S31+U31</f>
        <v>52</v>
      </c>
      <c r="X31" s="323"/>
      <c r="Y31" s="325"/>
      <c r="Z31" s="279"/>
      <c r="AA31" s="315" t="s">
        <v>155</v>
      </c>
      <c r="AB31" s="316"/>
      <c r="AC31" s="316"/>
      <c r="AD31" s="316"/>
      <c r="AE31" s="317"/>
      <c r="AF31" s="318">
        <v>3</v>
      </c>
      <c r="AG31" s="319"/>
      <c r="AH31" s="320"/>
      <c r="AI31" s="318">
        <v>15</v>
      </c>
      <c r="AJ31" s="319"/>
      <c r="AK31" s="320"/>
      <c r="AL31" s="281"/>
      <c r="AM31" s="326" t="s">
        <v>156</v>
      </c>
      <c r="AN31" s="327"/>
      <c r="AO31" s="328"/>
      <c r="AP31" s="312" t="s">
        <v>157</v>
      </c>
      <c r="AQ31" s="329"/>
      <c r="AR31" s="329"/>
      <c r="AS31" s="329"/>
      <c r="AT31" s="329"/>
      <c r="AU31" s="329"/>
      <c r="AV31" s="329"/>
      <c r="AW31" s="330"/>
      <c r="AX31" s="312">
        <v>3</v>
      </c>
      <c r="AY31" s="313"/>
      <c r="AZ31" s="313"/>
      <c r="BA31" s="314"/>
      <c r="BB31" s="288"/>
      <c r="BC31" s="288"/>
    </row>
    <row r="32" spans="1:55" s="22" customFormat="1" ht="22.5" customHeight="1">
      <c r="A32" s="321">
        <v>2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2"/>
      <c r="L32" s="322"/>
      <c r="M32" s="321">
        <v>3</v>
      </c>
      <c r="N32" s="322"/>
      <c r="O32" s="322"/>
      <c r="P32" s="321">
        <v>15</v>
      </c>
      <c r="Q32" s="322"/>
      <c r="R32" s="322"/>
      <c r="S32" s="318">
        <v>2</v>
      </c>
      <c r="T32" s="324"/>
      <c r="U32" s="318"/>
      <c r="V32" s="324"/>
      <c r="W32" s="318">
        <f>C32+G32+J32+M32+P32+S32+U32</f>
        <v>20</v>
      </c>
      <c r="X32" s="323"/>
      <c r="Y32" s="325"/>
      <c r="Z32" s="279"/>
      <c r="AA32" s="282"/>
      <c r="AB32" s="283"/>
      <c r="AC32" s="283"/>
      <c r="AD32" s="283"/>
      <c r="AE32" s="283"/>
      <c r="AF32" s="270"/>
      <c r="AG32" s="284"/>
      <c r="AH32" s="285"/>
      <c r="AI32" s="270"/>
      <c r="AJ32" s="284"/>
      <c r="AK32" s="285"/>
      <c r="AL32" s="286"/>
      <c r="AM32" s="270"/>
      <c r="AN32" s="270"/>
      <c r="AO32" s="270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90"/>
      <c r="BB32" s="288"/>
      <c r="BC32" s="288"/>
    </row>
    <row r="33" spans="1:55" s="22" customFormat="1" ht="24.75" customHeight="1">
      <c r="A33" s="321" t="s">
        <v>1</v>
      </c>
      <c r="B33" s="321"/>
      <c r="C33" s="321">
        <v>36</v>
      </c>
      <c r="D33" s="321"/>
      <c r="E33" s="321"/>
      <c r="F33" s="321"/>
      <c r="G33" s="321">
        <v>2</v>
      </c>
      <c r="H33" s="321"/>
      <c r="I33" s="321"/>
      <c r="J33" s="321">
        <v>2</v>
      </c>
      <c r="K33" s="322"/>
      <c r="L33" s="322"/>
      <c r="M33" s="321">
        <v>3</v>
      </c>
      <c r="N33" s="322"/>
      <c r="O33" s="322"/>
      <c r="P33" s="321">
        <v>15</v>
      </c>
      <c r="Q33" s="322"/>
      <c r="R33" s="322"/>
      <c r="S33" s="318">
        <v>2</v>
      </c>
      <c r="T33" s="324"/>
      <c r="U33" s="318">
        <v>12</v>
      </c>
      <c r="V33" s="324"/>
      <c r="W33" s="318">
        <f>C33+G33+J33+M33+P33+S33+U33</f>
        <v>72</v>
      </c>
      <c r="X33" s="323"/>
      <c r="Y33" s="325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</row>
    <row r="34" spans="1:55" s="22" customFormat="1" ht="40.5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</row>
    <row r="35" spans="1:55" s="22" customFormat="1" ht="39" customHeight="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</row>
    <row r="36" spans="1:55" s="22" customFormat="1" ht="27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</row>
    <row r="37" spans="1:55" s="22" customFormat="1" ht="29.2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</row>
    <row r="38" spans="1:53" ht="19.5" customHeight="1">
      <c r="A38" s="419"/>
      <c r="B38" s="416"/>
      <c r="C38" s="412"/>
      <c r="D38" s="413"/>
      <c r="E38" s="413"/>
      <c r="F38" s="413"/>
      <c r="G38" s="419"/>
      <c r="H38" s="416"/>
      <c r="I38" s="416"/>
      <c r="J38" s="419"/>
      <c r="K38" s="416"/>
      <c r="L38" s="416"/>
      <c r="M38" s="416"/>
      <c r="N38" s="412"/>
      <c r="O38" s="413"/>
      <c r="P38" s="413"/>
      <c r="Q38" s="410"/>
      <c r="R38" s="423"/>
      <c r="S38" s="423"/>
      <c r="T38" s="415"/>
      <c r="U38" s="416"/>
      <c r="V38" s="416"/>
      <c r="W38" s="415"/>
      <c r="X38" s="416"/>
      <c r="Y38" s="416"/>
      <c r="Z38" s="18"/>
      <c r="AA38" s="424"/>
      <c r="AB38" s="425"/>
      <c r="AC38" s="425"/>
      <c r="AD38" s="425"/>
      <c r="AE38" s="425"/>
      <c r="AF38" s="417"/>
      <c r="AG38" s="418"/>
      <c r="AH38" s="418"/>
      <c r="AI38" s="420"/>
      <c r="AJ38" s="421"/>
      <c r="AK38" s="422"/>
      <c r="AL38" s="17"/>
      <c r="AM38" s="411"/>
      <c r="AN38" s="411"/>
      <c r="AO38" s="411"/>
      <c r="AP38" s="410"/>
      <c r="AQ38" s="410"/>
      <c r="AR38" s="410"/>
      <c r="AS38" s="410"/>
      <c r="AT38" s="410"/>
      <c r="AU38" s="410"/>
      <c r="AV38" s="410"/>
      <c r="AW38" s="410"/>
      <c r="AX38" s="410"/>
      <c r="AY38" s="410"/>
      <c r="AZ38" s="410"/>
      <c r="BA38" s="414"/>
    </row>
    <row r="39" spans="1:53" ht="21.75" customHeight="1">
      <c r="A39" s="419"/>
      <c r="B39" s="416"/>
      <c r="C39" s="412"/>
      <c r="D39" s="413"/>
      <c r="E39" s="413"/>
      <c r="F39" s="413"/>
      <c r="G39" s="419"/>
      <c r="H39" s="416"/>
      <c r="I39" s="416"/>
      <c r="J39" s="415"/>
      <c r="K39" s="416"/>
      <c r="L39" s="416"/>
      <c r="M39" s="416"/>
      <c r="N39" s="412"/>
      <c r="O39" s="413"/>
      <c r="P39" s="413"/>
      <c r="Q39" s="410"/>
      <c r="R39" s="423"/>
      <c r="S39" s="423"/>
      <c r="T39" s="419"/>
      <c r="U39" s="416"/>
      <c r="V39" s="416"/>
      <c r="W39" s="415"/>
      <c r="X39" s="416"/>
      <c r="Y39" s="416"/>
      <c r="Z39" s="18"/>
      <c r="AA39" s="425"/>
      <c r="AB39" s="425"/>
      <c r="AC39" s="425"/>
      <c r="AD39" s="425"/>
      <c r="AE39" s="425"/>
      <c r="AF39" s="418"/>
      <c r="AG39" s="418"/>
      <c r="AH39" s="418"/>
      <c r="AI39" s="421"/>
      <c r="AJ39" s="421"/>
      <c r="AK39" s="422"/>
      <c r="AL39" s="17"/>
      <c r="AM39" s="411"/>
      <c r="AN39" s="411"/>
      <c r="AO39" s="411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4"/>
    </row>
  </sheetData>
  <sheetProtection selectLockedCells="1" selectUnlockedCells="1"/>
  <mergeCells count="113">
    <mergeCell ref="S33:T33"/>
    <mergeCell ref="U33:V33"/>
    <mergeCell ref="W33:Y33"/>
    <mergeCell ref="A33:B33"/>
    <mergeCell ref="C33:F33"/>
    <mergeCell ref="G33:I33"/>
    <mergeCell ref="J33:L33"/>
    <mergeCell ref="M33:O33"/>
    <mergeCell ref="P33:R33"/>
    <mergeCell ref="A8:O8"/>
    <mergeCell ref="P10:AK10"/>
    <mergeCell ref="AO13:BA13"/>
    <mergeCell ref="A17:BA17"/>
    <mergeCell ref="AN11:BA12"/>
    <mergeCell ref="A9:O9"/>
    <mergeCell ref="A3:O3"/>
    <mergeCell ref="AO2:BA4"/>
    <mergeCell ref="P2:AN2"/>
    <mergeCell ref="A2:O2"/>
    <mergeCell ref="A4:O4"/>
    <mergeCell ref="P4:AN4"/>
    <mergeCell ref="J38:M38"/>
    <mergeCell ref="Q38:S38"/>
    <mergeCell ref="C38:F38"/>
    <mergeCell ref="A39:B39"/>
    <mergeCell ref="A38:B38"/>
    <mergeCell ref="A5:O5"/>
    <mergeCell ref="P15:AM15"/>
    <mergeCell ref="A6:O6"/>
    <mergeCell ref="P9:AC9"/>
    <mergeCell ref="W39:Y39"/>
    <mergeCell ref="AM38:AO38"/>
    <mergeCell ref="G38:I38"/>
    <mergeCell ref="T39:V39"/>
    <mergeCell ref="AI38:AK39"/>
    <mergeCell ref="Q39:S39"/>
    <mergeCell ref="G39:I39"/>
    <mergeCell ref="T38:V38"/>
    <mergeCell ref="N38:P38"/>
    <mergeCell ref="W38:Y38"/>
    <mergeCell ref="AA38:AE39"/>
    <mergeCell ref="AF19:AI19"/>
    <mergeCell ref="AP39:AW39"/>
    <mergeCell ref="AP38:AW38"/>
    <mergeCell ref="AM39:AO39"/>
    <mergeCell ref="C39:F39"/>
    <mergeCell ref="AX38:BA38"/>
    <mergeCell ref="AX39:BA39"/>
    <mergeCell ref="N39:P39"/>
    <mergeCell ref="J39:M39"/>
    <mergeCell ref="AF38:AH39"/>
    <mergeCell ref="P32:R32"/>
    <mergeCell ref="AX28:BA30"/>
    <mergeCell ref="P14:AM14"/>
    <mergeCell ref="P13:AM13"/>
    <mergeCell ref="AN10:BA10"/>
    <mergeCell ref="AN5:BA9"/>
    <mergeCell ref="P11:AM12"/>
    <mergeCell ref="P8:AM8"/>
    <mergeCell ref="W19:AA19"/>
    <mergeCell ref="AB19:AE19"/>
    <mergeCell ref="N19:R19"/>
    <mergeCell ref="S19:V19"/>
    <mergeCell ref="S32:T32"/>
    <mergeCell ref="U32:V32"/>
    <mergeCell ref="W32:Y32"/>
    <mergeCell ref="A32:B32"/>
    <mergeCell ref="C32:F32"/>
    <mergeCell ref="G32:I32"/>
    <mergeCell ref="J32:L32"/>
    <mergeCell ref="M32:O32"/>
    <mergeCell ref="AJ19:AM19"/>
    <mergeCell ref="AN19:AR19"/>
    <mergeCell ref="AS19:AV19"/>
    <mergeCell ref="AW19:BA19"/>
    <mergeCell ref="V22:BA22"/>
    <mergeCell ref="A23:AU23"/>
    <mergeCell ref="A19:A20"/>
    <mergeCell ref="B19:E19"/>
    <mergeCell ref="F19:I19"/>
    <mergeCell ref="J19:M19"/>
    <mergeCell ref="A28:B30"/>
    <mergeCell ref="C28:F30"/>
    <mergeCell ref="G28:I30"/>
    <mergeCell ref="J28:L30"/>
    <mergeCell ref="M28:O30"/>
    <mergeCell ref="P28:R30"/>
    <mergeCell ref="S28:T30"/>
    <mergeCell ref="U28:V30"/>
    <mergeCell ref="W28:Y30"/>
    <mergeCell ref="AA28:AE29"/>
    <mergeCell ref="AF28:AH29"/>
    <mergeCell ref="AI28:AK29"/>
    <mergeCell ref="AM28:AO30"/>
    <mergeCell ref="AP28:AW30"/>
    <mergeCell ref="AA30:AE30"/>
    <mergeCell ref="AF30:AH30"/>
    <mergeCell ref="AI30:AK30"/>
    <mergeCell ref="A31:B31"/>
    <mergeCell ref="C31:F31"/>
    <mergeCell ref="G31:I31"/>
    <mergeCell ref="J31:L31"/>
    <mergeCell ref="M31:O31"/>
    <mergeCell ref="AX31:BA31"/>
    <mergeCell ref="AA31:AE31"/>
    <mergeCell ref="AF31:AH31"/>
    <mergeCell ref="AI31:AK31"/>
    <mergeCell ref="P31:R31"/>
    <mergeCell ref="S31:T31"/>
    <mergeCell ref="U31:V31"/>
    <mergeCell ref="W31:Y31"/>
    <mergeCell ref="AM31:AO31"/>
    <mergeCell ref="AP31:AW3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="70" zoomScaleSheetLayoutView="70" zoomScalePageLayoutView="0" workbookViewId="0" topLeftCell="A1">
      <selection activeCell="G49" sqref="G49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8.875" style="78" customWidth="1"/>
    <col min="18" max="18" width="7.375" style="78" customWidth="1"/>
    <col min="19" max="19" width="1.75390625" style="79" customWidth="1"/>
    <col min="20" max="20" width="9.125" style="80" customWidth="1"/>
  </cols>
  <sheetData>
    <row r="1" spans="1:26" s="30" customFormat="1" ht="19.5" customHeight="1" thickBot="1">
      <c r="A1" s="496" t="s">
        <v>140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566" t="s">
        <v>13</v>
      </c>
      <c r="B2" s="508" t="s">
        <v>10</v>
      </c>
      <c r="C2" s="513" t="s">
        <v>93</v>
      </c>
      <c r="D2" s="569"/>
      <c r="E2" s="513" t="s">
        <v>81</v>
      </c>
      <c r="F2" s="513"/>
      <c r="G2" s="522" t="s">
        <v>20</v>
      </c>
      <c r="H2" s="512" t="s">
        <v>2</v>
      </c>
      <c r="I2" s="513"/>
      <c r="J2" s="513"/>
      <c r="K2" s="513"/>
      <c r="L2" s="513"/>
      <c r="M2" s="500" t="s">
        <v>60</v>
      </c>
      <c r="N2" s="513" t="s">
        <v>59</v>
      </c>
      <c r="O2" s="513"/>
      <c r="P2" s="527"/>
      <c r="Q2" s="505" t="s">
        <v>183</v>
      </c>
      <c r="R2" s="506"/>
      <c r="S2" s="506"/>
      <c r="T2" s="507"/>
      <c r="U2" s="31"/>
      <c r="V2" s="31"/>
      <c r="W2" s="31"/>
      <c r="X2" s="31"/>
      <c r="Y2" s="31"/>
      <c r="Z2" s="29"/>
    </row>
    <row r="3" spans="1:25" s="30" customFormat="1" ht="24.75" customHeight="1">
      <c r="A3" s="567"/>
      <c r="B3" s="503"/>
      <c r="C3" s="372"/>
      <c r="D3" s="372"/>
      <c r="E3" s="516"/>
      <c r="F3" s="516"/>
      <c r="G3" s="523"/>
      <c r="H3" s="501" t="s">
        <v>3</v>
      </c>
      <c r="I3" s="503" t="s">
        <v>4</v>
      </c>
      <c r="J3" s="503"/>
      <c r="K3" s="503"/>
      <c r="L3" s="503"/>
      <c r="M3" s="480"/>
      <c r="N3" s="516"/>
      <c r="O3" s="516"/>
      <c r="P3" s="528"/>
      <c r="Q3" s="554"/>
      <c r="R3" s="555"/>
      <c r="S3" s="555"/>
      <c r="T3" s="556"/>
      <c r="U3" s="31"/>
      <c r="V3" s="31"/>
      <c r="W3" s="31"/>
      <c r="X3" s="31"/>
      <c r="Y3" s="31"/>
    </row>
    <row r="4" spans="1:20" s="30" customFormat="1" ht="19.5" customHeight="1">
      <c r="A4" s="567"/>
      <c r="B4" s="503"/>
      <c r="C4" s="480" t="s">
        <v>5</v>
      </c>
      <c r="D4" s="480" t="s">
        <v>6</v>
      </c>
      <c r="E4" s="517" t="s">
        <v>82</v>
      </c>
      <c r="F4" s="517" t="s">
        <v>83</v>
      </c>
      <c r="G4" s="523"/>
      <c r="H4" s="501"/>
      <c r="I4" s="480" t="s">
        <v>1</v>
      </c>
      <c r="J4" s="480" t="s">
        <v>7</v>
      </c>
      <c r="K4" s="480" t="s">
        <v>8</v>
      </c>
      <c r="L4" s="480" t="s">
        <v>9</v>
      </c>
      <c r="M4" s="480"/>
      <c r="N4" s="503" t="s">
        <v>67</v>
      </c>
      <c r="O4" s="503"/>
      <c r="P4" s="504"/>
      <c r="Q4" s="497" t="s">
        <v>67</v>
      </c>
      <c r="R4" s="498"/>
      <c r="S4" s="499"/>
      <c r="T4" s="204" t="s">
        <v>146</v>
      </c>
    </row>
    <row r="5" spans="1:20" s="30" customFormat="1" ht="19.5" customHeight="1">
      <c r="A5" s="567"/>
      <c r="B5" s="503"/>
      <c r="C5" s="480"/>
      <c r="D5" s="480"/>
      <c r="E5" s="517"/>
      <c r="F5" s="517"/>
      <c r="G5" s="523"/>
      <c r="H5" s="501"/>
      <c r="I5" s="480"/>
      <c r="J5" s="480"/>
      <c r="K5" s="480"/>
      <c r="L5" s="480"/>
      <c r="M5" s="480"/>
      <c r="N5" s="49">
        <v>1</v>
      </c>
      <c r="O5" s="49">
        <v>2</v>
      </c>
      <c r="P5" s="50">
        <v>3</v>
      </c>
      <c r="Q5" s="51">
        <v>1</v>
      </c>
      <c r="R5" s="482">
        <v>2</v>
      </c>
      <c r="S5" s="483"/>
      <c r="T5" s="49">
        <v>3</v>
      </c>
    </row>
    <row r="6" spans="1:20" s="30" customFormat="1" ht="8.25" customHeight="1" hidden="1">
      <c r="A6" s="567"/>
      <c r="B6" s="503"/>
      <c r="C6" s="480"/>
      <c r="D6" s="480"/>
      <c r="E6" s="517"/>
      <c r="F6" s="517"/>
      <c r="G6" s="523"/>
      <c r="H6" s="501"/>
      <c r="I6" s="480"/>
      <c r="J6" s="480"/>
      <c r="K6" s="480"/>
      <c r="L6" s="480"/>
      <c r="M6" s="48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568"/>
      <c r="B7" s="509"/>
      <c r="C7" s="481"/>
      <c r="D7" s="481"/>
      <c r="E7" s="518"/>
      <c r="F7" s="518"/>
      <c r="G7" s="524"/>
      <c r="H7" s="502"/>
      <c r="I7" s="481"/>
      <c r="J7" s="481"/>
      <c r="K7" s="481"/>
      <c r="L7" s="481"/>
      <c r="M7" s="481"/>
      <c r="N7" s="103">
        <v>18</v>
      </c>
      <c r="O7" s="103">
        <v>11</v>
      </c>
      <c r="P7" s="104">
        <v>11</v>
      </c>
      <c r="Q7" s="105"/>
      <c r="R7" s="484"/>
      <c r="S7" s="485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486">
        <v>28</v>
      </c>
      <c r="S8" s="487"/>
      <c r="T8" s="102">
        <v>29</v>
      </c>
    </row>
    <row r="9" spans="1:34" s="32" customFormat="1" ht="19.5" customHeight="1" thickBot="1">
      <c r="A9" s="557" t="s">
        <v>119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9"/>
      <c r="AA9" s="291"/>
      <c r="AB9" s="291"/>
      <c r="AC9" s="291"/>
      <c r="AD9" s="291"/>
      <c r="AE9" s="291"/>
      <c r="AF9" s="291"/>
      <c r="AG9" s="291"/>
      <c r="AH9" s="291"/>
    </row>
    <row r="10" spans="1:34" s="30" customFormat="1" ht="19.5" customHeight="1" thickBot="1">
      <c r="A10" s="547" t="s">
        <v>123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124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490"/>
      <c r="S11" s="491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308" t="s">
        <v>135</v>
      </c>
      <c r="M12" s="193">
        <f>H12-I12</f>
        <v>71</v>
      </c>
      <c r="N12" s="37"/>
      <c r="O12" s="37"/>
      <c r="P12" s="65"/>
      <c r="Q12" s="73" t="s">
        <v>135</v>
      </c>
      <c r="R12" s="440"/>
      <c r="S12" s="441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 thickBot="1">
      <c r="A13" s="139" t="s">
        <v>126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309" t="s">
        <v>135</v>
      </c>
      <c r="M13" s="193">
        <f>H13-I13</f>
        <v>116</v>
      </c>
      <c r="N13" s="37"/>
      <c r="O13" s="37"/>
      <c r="P13" s="65"/>
      <c r="Q13" s="73"/>
      <c r="R13" s="440" t="s">
        <v>135</v>
      </c>
      <c r="S13" s="441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hidden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310"/>
      <c r="M14" s="203"/>
      <c r="N14" s="37"/>
      <c r="O14" s="37"/>
      <c r="P14" s="65"/>
      <c r="Q14" s="303"/>
      <c r="R14" s="492"/>
      <c r="S14" s="493"/>
      <c r="T14" s="304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514" t="s">
        <v>127</v>
      </c>
      <c r="B15" s="515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305" t="s">
        <v>135</v>
      </c>
      <c r="R15" s="454" t="s">
        <v>135</v>
      </c>
      <c r="S15" s="455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519" t="s">
        <v>139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1"/>
    </row>
    <row r="17" spans="1:20" s="30" customFormat="1" ht="31.5" customHeight="1">
      <c r="A17" s="139" t="s">
        <v>84</v>
      </c>
      <c r="B17" s="168" t="s">
        <v>85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488"/>
      <c r="S17" s="489"/>
      <c r="T17" s="239"/>
    </row>
    <row r="18" spans="1:20" s="30" customFormat="1" ht="19.5" customHeight="1">
      <c r="A18" s="121" t="s">
        <v>86</v>
      </c>
      <c r="B18" s="38" t="s">
        <v>22</v>
      </c>
      <c r="C18" s="39"/>
      <c r="D18" s="39">
        <v>2</v>
      </c>
      <c r="E18" s="39"/>
      <c r="F18" s="42"/>
      <c r="G18" s="84">
        <v>1</v>
      </c>
      <c r="H18" s="119">
        <f t="shared" si="0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478" t="s">
        <v>135</v>
      </c>
      <c r="S18" s="479"/>
      <c r="T18" s="240"/>
    </row>
    <row r="19" spans="1:20" s="30" customFormat="1" ht="19.5" customHeight="1">
      <c r="A19" s="121" t="s">
        <v>87</v>
      </c>
      <c r="B19" s="41" t="s">
        <v>88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478" t="s">
        <v>135</v>
      </c>
      <c r="S19" s="479"/>
      <c r="T19" s="240"/>
    </row>
    <row r="20" spans="1:20" s="30" customFormat="1" ht="19.5" customHeight="1">
      <c r="A20" s="121" t="s">
        <v>91</v>
      </c>
      <c r="B20" s="56" t="s">
        <v>49</v>
      </c>
      <c r="C20" s="57"/>
      <c r="D20" s="57">
        <v>1</v>
      </c>
      <c r="E20" s="57"/>
      <c r="F20" s="61"/>
      <c r="G20" s="85">
        <v>4</v>
      </c>
      <c r="H20" s="119">
        <f t="shared" si="0"/>
        <v>120</v>
      </c>
      <c r="I20" s="43">
        <v>4</v>
      </c>
      <c r="J20" s="36" t="s">
        <v>135</v>
      </c>
      <c r="K20" s="43"/>
      <c r="L20" s="43"/>
      <c r="M20" s="195">
        <f>H20-I20</f>
        <v>116</v>
      </c>
      <c r="N20" s="58">
        <f>G20/N7</f>
        <v>0.2222222222222222</v>
      </c>
      <c r="O20" s="58"/>
      <c r="P20" s="59"/>
      <c r="Q20" s="133" t="s">
        <v>135</v>
      </c>
      <c r="R20" s="466"/>
      <c r="S20" s="467"/>
      <c r="T20" s="240"/>
    </row>
    <row r="21" spans="1:20" s="30" customFormat="1" ht="19.5" customHeight="1">
      <c r="A21" s="190" t="s">
        <v>92</v>
      </c>
      <c r="B21" s="106" t="s">
        <v>19</v>
      </c>
      <c r="C21" s="107">
        <v>2</v>
      </c>
      <c r="D21" s="107"/>
      <c r="E21" s="107"/>
      <c r="F21" s="108"/>
      <c r="G21" s="123">
        <v>5</v>
      </c>
      <c r="H21" s="73">
        <f t="shared" si="0"/>
        <v>150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142</v>
      </c>
      <c r="N21" s="109">
        <f>G21/N7</f>
        <v>0.2777777777777778</v>
      </c>
      <c r="O21" s="109"/>
      <c r="P21" s="110"/>
      <c r="Q21" s="133"/>
      <c r="R21" s="462" t="s">
        <v>158</v>
      </c>
      <c r="S21" s="463"/>
      <c r="T21" s="240"/>
    </row>
    <row r="22" spans="1:20" s="30" customFormat="1" ht="19.5" customHeight="1">
      <c r="A22" s="190" t="s">
        <v>132</v>
      </c>
      <c r="B22" s="62" t="s">
        <v>107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476"/>
      <c r="S22" s="477"/>
      <c r="T22" s="240"/>
    </row>
    <row r="23" spans="1:20" s="30" customFormat="1" ht="19.5" customHeight="1">
      <c r="A23" s="190" t="s">
        <v>133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2</v>
      </c>
      <c r="J23" s="196" t="s">
        <v>193</v>
      </c>
      <c r="K23" s="196"/>
      <c r="L23" s="197"/>
      <c r="M23" s="195">
        <f>H23-I23</f>
        <v>43</v>
      </c>
      <c r="N23" s="58"/>
      <c r="O23" s="63"/>
      <c r="P23" s="64"/>
      <c r="Q23" s="45" t="s">
        <v>193</v>
      </c>
      <c r="R23" s="476"/>
      <c r="S23" s="477"/>
      <c r="T23" s="240"/>
    </row>
    <row r="24" spans="1:20" s="30" customFormat="1" ht="19.5" customHeight="1" thickBot="1">
      <c r="A24" s="190" t="s">
        <v>134</v>
      </c>
      <c r="B24" s="62" t="s">
        <v>57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>
        <v>2</v>
      </c>
      <c r="J24" s="108" t="s">
        <v>193</v>
      </c>
      <c r="K24" s="108"/>
      <c r="L24" s="198"/>
      <c r="M24" s="199">
        <f>H24-I24</f>
        <v>43</v>
      </c>
      <c r="N24" s="58"/>
      <c r="O24" s="63"/>
      <c r="P24" s="64"/>
      <c r="Q24" s="226" t="s">
        <v>193</v>
      </c>
      <c r="R24" s="476"/>
      <c r="S24" s="477"/>
      <c r="T24" s="241"/>
    </row>
    <row r="25" spans="1:20" s="30" customFormat="1" ht="19.5" customHeight="1" thickBot="1">
      <c r="A25" s="564" t="s">
        <v>143</v>
      </c>
      <c r="B25" s="565"/>
      <c r="C25" s="151"/>
      <c r="D25" s="151"/>
      <c r="E25" s="151"/>
      <c r="F25" s="151"/>
      <c r="G25" s="179">
        <f>G17+G20+G21+G22</f>
        <v>15</v>
      </c>
      <c r="H25" s="180">
        <f>H17+H20+H21</f>
        <v>360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340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92" t="s">
        <v>158</v>
      </c>
      <c r="R25" s="470" t="s">
        <v>160</v>
      </c>
      <c r="S25" s="471"/>
      <c r="T25" s="242"/>
    </row>
    <row r="26" spans="1:20" s="30" customFormat="1" ht="19.5" customHeight="1" thickBot="1">
      <c r="A26" s="560" t="s">
        <v>89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2"/>
      <c r="R26" s="562"/>
      <c r="S26" s="562"/>
      <c r="T26" s="563"/>
    </row>
    <row r="27" spans="1:20" s="30" customFormat="1" ht="30" customHeight="1">
      <c r="A27" s="127" t="s">
        <v>101</v>
      </c>
      <c r="B27" s="170" t="s">
        <v>50</v>
      </c>
      <c r="C27" s="116"/>
      <c r="D27" s="116">
        <v>1</v>
      </c>
      <c r="E27" s="116"/>
      <c r="F27" s="171"/>
      <c r="G27" s="172">
        <v>4</v>
      </c>
      <c r="H27" s="125">
        <f>G27*30</f>
        <v>120</v>
      </c>
      <c r="I27" s="43">
        <v>4</v>
      </c>
      <c r="J27" s="36" t="s">
        <v>135</v>
      </c>
      <c r="K27" s="43"/>
      <c r="L27" s="43"/>
      <c r="M27" s="195">
        <f aca="true" t="shared" si="1" ref="M27:M32">H27-I27</f>
        <v>116</v>
      </c>
      <c r="N27" s="117">
        <f>G27/N7</f>
        <v>0.2222222222222222</v>
      </c>
      <c r="O27" s="117"/>
      <c r="P27" s="118"/>
      <c r="Q27" s="120" t="s">
        <v>135</v>
      </c>
      <c r="R27" s="472"/>
      <c r="S27" s="473"/>
      <c r="T27" s="239"/>
    </row>
    <row r="28" spans="1:20" s="30" customFormat="1" ht="19.5" customHeight="1">
      <c r="A28" s="127" t="s">
        <v>102</v>
      </c>
      <c r="B28" s="56" t="s">
        <v>65</v>
      </c>
      <c r="C28" s="57"/>
      <c r="D28" s="57">
        <v>2</v>
      </c>
      <c r="E28" s="57"/>
      <c r="F28" s="61"/>
      <c r="G28" s="172">
        <v>4</v>
      </c>
      <c r="H28" s="125">
        <f aca="true" t="shared" si="2" ref="H28:H35">G28*30</f>
        <v>120</v>
      </c>
      <c r="I28" s="43">
        <v>8</v>
      </c>
      <c r="J28" s="36" t="s">
        <v>135</v>
      </c>
      <c r="K28" s="43"/>
      <c r="L28" s="43" t="s">
        <v>164</v>
      </c>
      <c r="M28" s="195">
        <f t="shared" si="1"/>
        <v>112</v>
      </c>
      <c r="N28" s="58"/>
      <c r="O28" s="58"/>
      <c r="P28" s="59">
        <f>G28/11</f>
        <v>0.36363636363636365</v>
      </c>
      <c r="Q28" s="60"/>
      <c r="R28" s="474" t="s">
        <v>137</v>
      </c>
      <c r="S28" s="475"/>
      <c r="T28" s="240"/>
    </row>
    <row r="29" spans="1:20" s="30" customFormat="1" ht="19.5" customHeight="1">
      <c r="A29" s="127" t="s">
        <v>103</v>
      </c>
      <c r="B29" s="130" t="s">
        <v>66</v>
      </c>
      <c r="C29" s="37">
        <v>2</v>
      </c>
      <c r="D29" s="37"/>
      <c r="E29" s="37"/>
      <c r="F29" s="37"/>
      <c r="G29" s="172">
        <v>4</v>
      </c>
      <c r="H29" s="125">
        <f t="shared" si="2"/>
        <v>120</v>
      </c>
      <c r="I29" s="57">
        <v>8</v>
      </c>
      <c r="J29" s="36" t="s">
        <v>135</v>
      </c>
      <c r="K29" s="43"/>
      <c r="L29" s="43" t="s">
        <v>164</v>
      </c>
      <c r="M29" s="57">
        <f t="shared" si="1"/>
        <v>112</v>
      </c>
      <c r="N29" s="58"/>
      <c r="O29" s="58"/>
      <c r="P29" s="59">
        <f>G29/P7</f>
        <v>0.36363636363636365</v>
      </c>
      <c r="Q29" s="60"/>
      <c r="R29" s="474" t="s">
        <v>137</v>
      </c>
      <c r="S29" s="475"/>
      <c r="T29" s="240"/>
    </row>
    <row r="30" spans="1:20" s="32" customFormat="1" ht="19.5" customHeight="1">
      <c r="A30" s="127" t="s">
        <v>104</v>
      </c>
      <c r="B30" s="62" t="s">
        <v>141</v>
      </c>
      <c r="C30" s="37"/>
      <c r="D30" s="37">
        <v>1</v>
      </c>
      <c r="E30" s="37"/>
      <c r="F30" s="48"/>
      <c r="G30" s="172">
        <v>4</v>
      </c>
      <c r="H30" s="119">
        <f>G30*30</f>
        <v>120</v>
      </c>
      <c r="I30" s="113">
        <v>8</v>
      </c>
      <c r="J30" s="36" t="s">
        <v>135</v>
      </c>
      <c r="K30" s="43"/>
      <c r="L30" s="43" t="s">
        <v>164</v>
      </c>
      <c r="M30" s="37">
        <f t="shared" si="1"/>
        <v>112</v>
      </c>
      <c r="N30" s="58" t="e">
        <f>G30/#REF!</f>
        <v>#REF!</v>
      </c>
      <c r="O30" s="58"/>
      <c r="P30" s="64"/>
      <c r="Q30" s="191" t="s">
        <v>138</v>
      </c>
      <c r="R30" s="476"/>
      <c r="S30" s="477"/>
      <c r="T30" s="243"/>
    </row>
    <row r="31" spans="1:20" s="32" customFormat="1" ht="19.5" customHeight="1">
      <c r="A31" s="127" t="s">
        <v>144</v>
      </c>
      <c r="B31" s="62" t="s">
        <v>18</v>
      </c>
      <c r="C31" s="37"/>
      <c r="D31" s="37">
        <v>2</v>
      </c>
      <c r="E31" s="37"/>
      <c r="F31" s="42"/>
      <c r="G31" s="172">
        <v>4</v>
      </c>
      <c r="H31" s="125">
        <f t="shared" si="2"/>
        <v>120</v>
      </c>
      <c r="I31" s="113">
        <v>8</v>
      </c>
      <c r="J31" s="36" t="s">
        <v>135</v>
      </c>
      <c r="K31" s="43"/>
      <c r="L31" s="43" t="s">
        <v>164</v>
      </c>
      <c r="M31" s="37">
        <f t="shared" si="1"/>
        <v>112</v>
      </c>
      <c r="N31" s="63"/>
      <c r="O31" s="63">
        <f>G31/11</f>
        <v>0.36363636363636365</v>
      </c>
      <c r="P31" s="64"/>
      <c r="Q31" s="45"/>
      <c r="R31" s="462" t="s">
        <v>138</v>
      </c>
      <c r="S31" s="463"/>
      <c r="T31" s="243"/>
    </row>
    <row r="32" spans="1:20" s="32" customFormat="1" ht="19.5" customHeight="1">
      <c r="A32" s="127" t="s">
        <v>105</v>
      </c>
      <c r="B32" s="62" t="s">
        <v>21</v>
      </c>
      <c r="C32" s="37"/>
      <c r="D32" s="37">
        <v>2</v>
      </c>
      <c r="E32" s="37"/>
      <c r="F32" s="48"/>
      <c r="G32" s="172">
        <v>4</v>
      </c>
      <c r="H32" s="125">
        <f t="shared" si="2"/>
        <v>120</v>
      </c>
      <c r="I32" s="113">
        <v>8</v>
      </c>
      <c r="J32" s="36" t="s">
        <v>135</v>
      </c>
      <c r="K32" s="43"/>
      <c r="L32" s="43" t="s">
        <v>164</v>
      </c>
      <c r="M32" s="37">
        <f t="shared" si="1"/>
        <v>112</v>
      </c>
      <c r="N32" s="63"/>
      <c r="O32" s="63">
        <f>G32/11</f>
        <v>0.36363636363636365</v>
      </c>
      <c r="P32" s="64"/>
      <c r="Q32" s="60"/>
      <c r="R32" s="464" t="s">
        <v>138</v>
      </c>
      <c r="S32" s="465"/>
      <c r="T32" s="243"/>
    </row>
    <row r="33" spans="1:20" s="32" customFormat="1" ht="19.5" customHeight="1">
      <c r="A33" s="127" t="s">
        <v>106</v>
      </c>
      <c r="B33" s="173" t="s">
        <v>17</v>
      </c>
      <c r="C33" s="37"/>
      <c r="D33" s="37"/>
      <c r="E33" s="37"/>
      <c r="F33" s="37"/>
      <c r="G33" s="83">
        <f>G35+G34</f>
        <v>5.5</v>
      </c>
      <c r="H33" s="125">
        <f t="shared" si="2"/>
        <v>165</v>
      </c>
      <c r="I33" s="187">
        <f>I35+I34</f>
        <v>16</v>
      </c>
      <c r="J33" s="187">
        <v>8</v>
      </c>
      <c r="K33" s="187"/>
      <c r="L33" s="187">
        <v>8</v>
      </c>
      <c r="M33" s="187">
        <f>M35+M34</f>
        <v>149</v>
      </c>
      <c r="N33" s="58"/>
      <c r="O33" s="58"/>
      <c r="P33" s="59"/>
      <c r="Q33" s="60"/>
      <c r="R33" s="466"/>
      <c r="S33" s="467"/>
      <c r="T33" s="243"/>
    </row>
    <row r="34" spans="1:20" s="32" customFormat="1" ht="19.5" customHeight="1">
      <c r="A34" s="127" t="s">
        <v>187</v>
      </c>
      <c r="B34" s="62" t="s">
        <v>17</v>
      </c>
      <c r="C34" s="37">
        <v>1</v>
      </c>
      <c r="D34" s="37"/>
      <c r="E34" s="37"/>
      <c r="F34" s="37"/>
      <c r="G34" s="83">
        <v>4.5</v>
      </c>
      <c r="H34" s="125">
        <f t="shared" si="2"/>
        <v>135</v>
      </c>
      <c r="I34" s="57">
        <v>12</v>
      </c>
      <c r="J34" s="57" t="s">
        <v>158</v>
      </c>
      <c r="K34" s="57"/>
      <c r="L34" s="57" t="s">
        <v>164</v>
      </c>
      <c r="M34" s="57">
        <f>H34-I34</f>
        <v>123</v>
      </c>
      <c r="N34" s="58">
        <f>G34/N7</f>
        <v>0.25</v>
      </c>
      <c r="O34" s="58"/>
      <c r="P34" s="59"/>
      <c r="Q34" s="140" t="s">
        <v>136</v>
      </c>
      <c r="R34" s="466"/>
      <c r="S34" s="467"/>
      <c r="T34" s="243"/>
    </row>
    <row r="35" spans="1:20" s="32" customFormat="1" ht="19.5" customHeight="1" thickBot="1">
      <c r="A35" s="127" t="s">
        <v>188</v>
      </c>
      <c r="B35" s="62" t="s">
        <v>129</v>
      </c>
      <c r="C35" s="37"/>
      <c r="D35" s="37"/>
      <c r="E35" s="37">
        <v>2</v>
      </c>
      <c r="F35" s="37"/>
      <c r="G35" s="83">
        <v>1</v>
      </c>
      <c r="H35" s="125">
        <f t="shared" si="2"/>
        <v>30</v>
      </c>
      <c r="I35" s="57">
        <v>4</v>
      </c>
      <c r="J35" s="57"/>
      <c r="K35" s="57"/>
      <c r="L35" s="57" t="s">
        <v>135</v>
      </c>
      <c r="M35" s="57">
        <f>H35-I35</f>
        <v>26</v>
      </c>
      <c r="N35" s="58"/>
      <c r="O35" s="58">
        <f>G35/11</f>
        <v>0.09090909090909091</v>
      </c>
      <c r="P35" s="59"/>
      <c r="Q35" s="231"/>
      <c r="R35" s="468" t="s">
        <v>135</v>
      </c>
      <c r="S35" s="469"/>
      <c r="T35" s="244"/>
    </row>
    <row r="36" spans="1:20" s="30" customFormat="1" ht="19.5" customHeight="1" thickBot="1">
      <c r="A36" s="570" t="s">
        <v>63</v>
      </c>
      <c r="B36" s="571"/>
      <c r="C36" s="111"/>
      <c r="D36" s="111"/>
      <c r="E36" s="111"/>
      <c r="F36" s="132"/>
      <c r="G36" s="89">
        <f>G30+G27+G28+G29+G31+G32+G33</f>
        <v>29.5</v>
      </c>
      <c r="H36" s="87">
        <f>H27+H28+H29+H31+H32+H33</f>
        <v>765</v>
      </c>
      <c r="I36" s="88">
        <f>I27+I28+I29+I31+I32+I33</f>
        <v>52</v>
      </c>
      <c r="J36" s="88">
        <v>44</v>
      </c>
      <c r="K36" s="88"/>
      <c r="L36" s="88">
        <v>28</v>
      </c>
      <c r="M36" s="89">
        <f>M27+M28+M29+M31+M32+M33</f>
        <v>713</v>
      </c>
      <c r="N36" s="136" t="e">
        <f>SUM(N27:N35)</f>
        <v>#REF!</v>
      </c>
      <c r="O36" s="90">
        <f>SUM(O27:O35)</f>
        <v>0.8181818181818182</v>
      </c>
      <c r="P36" s="112">
        <f>SUM(P27:P35)</f>
        <v>0.7272727272727273</v>
      </c>
      <c r="Q36" s="293" t="s">
        <v>159</v>
      </c>
      <c r="R36" s="456" t="s">
        <v>189</v>
      </c>
      <c r="S36" s="457"/>
      <c r="T36" s="245"/>
    </row>
    <row r="37" spans="1:20" s="30" customFormat="1" ht="19.5" customHeight="1" thickBot="1">
      <c r="A37" s="525" t="s">
        <v>115</v>
      </c>
      <c r="B37" s="526"/>
      <c r="C37" s="151"/>
      <c r="D37" s="151"/>
      <c r="E37" s="151"/>
      <c r="F37" s="207"/>
      <c r="G37" s="179">
        <f>G36+G25+G15</f>
        <v>51</v>
      </c>
      <c r="H37" s="186">
        <f>H36+H25</f>
        <v>1125</v>
      </c>
      <c r="I37" s="208">
        <f>I36+I25</f>
        <v>76</v>
      </c>
      <c r="J37" s="208">
        <f>J36+J25</f>
        <v>64</v>
      </c>
      <c r="K37" s="208"/>
      <c r="L37" s="208">
        <f>L36+L25</f>
        <v>32</v>
      </c>
      <c r="M37" s="179">
        <f>M36+M25</f>
        <v>1053</v>
      </c>
      <c r="N37" s="209" t="e">
        <f>N36+N25</f>
        <v>#REF!</v>
      </c>
      <c r="O37" s="208" t="e">
        <f>O36+O25</f>
        <v>#REF!</v>
      </c>
      <c r="P37" s="208" t="e">
        <f>P36+P25</f>
        <v>#REF!</v>
      </c>
      <c r="Q37" s="294" t="s">
        <v>165</v>
      </c>
      <c r="R37" s="458" t="s">
        <v>190</v>
      </c>
      <c r="S37" s="459"/>
      <c r="T37" s="245"/>
    </row>
    <row r="38" spans="1:20" s="30" customFormat="1" ht="19.5" customHeight="1" thickBot="1">
      <c r="A38" s="547" t="s">
        <v>90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9"/>
    </row>
    <row r="39" spans="1:20" s="30" customFormat="1" ht="19.5" customHeight="1" thickBot="1">
      <c r="A39" s="572" t="s">
        <v>185</v>
      </c>
      <c r="B39" s="573"/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4"/>
      <c r="N39" s="307"/>
      <c r="O39" s="307"/>
      <c r="P39" s="307"/>
      <c r="Q39" s="548"/>
      <c r="R39" s="548"/>
      <c r="S39" s="548"/>
      <c r="T39" s="549"/>
    </row>
    <row r="40" spans="1:20" s="30" customFormat="1" ht="19.5" customHeight="1">
      <c r="A40" s="129" t="s">
        <v>108</v>
      </c>
      <c r="B40" s="56" t="s">
        <v>100</v>
      </c>
      <c r="C40" s="211"/>
      <c r="D40" s="211">
        <v>1</v>
      </c>
      <c r="E40" s="211"/>
      <c r="F40" s="212"/>
      <c r="G40" s="213">
        <v>3</v>
      </c>
      <c r="H40" s="119">
        <f>G40*30</f>
        <v>90</v>
      </c>
      <c r="I40" s="113">
        <v>4</v>
      </c>
      <c r="J40" s="113"/>
      <c r="K40" s="113"/>
      <c r="L40" s="113" t="s">
        <v>135</v>
      </c>
      <c r="M40" s="113">
        <f>H40-I40</f>
        <v>86</v>
      </c>
      <c r="N40" s="149"/>
      <c r="O40" s="149"/>
      <c r="P40" s="150"/>
      <c r="Q40" s="229" t="s">
        <v>135</v>
      </c>
      <c r="R40" s="460"/>
      <c r="S40" s="461"/>
      <c r="T40" s="239"/>
    </row>
    <row r="41" spans="1:20" s="32" customFormat="1" ht="19.5" customHeight="1">
      <c r="A41" s="142" t="s">
        <v>109</v>
      </c>
      <c r="B41" s="56" t="s">
        <v>25</v>
      </c>
      <c r="C41" s="126"/>
      <c r="D41" s="37">
        <v>1</v>
      </c>
      <c r="E41" s="37"/>
      <c r="F41" s="48"/>
      <c r="G41" s="85">
        <v>3</v>
      </c>
      <c r="H41" s="119">
        <f>G41*30</f>
        <v>90</v>
      </c>
      <c r="I41" s="113">
        <v>4</v>
      </c>
      <c r="J41" s="113" t="s">
        <v>135</v>
      </c>
      <c r="K41" s="113"/>
      <c r="L41" s="113"/>
      <c r="M41" s="113">
        <f>H41-I41</f>
        <v>86</v>
      </c>
      <c r="N41" s="58" t="e">
        <f>G41/#REF!</f>
        <v>#REF!</v>
      </c>
      <c r="O41" s="58"/>
      <c r="P41" s="64"/>
      <c r="Q41" s="191" t="s">
        <v>135</v>
      </c>
      <c r="R41" s="462"/>
      <c r="S41" s="463"/>
      <c r="T41" s="243"/>
    </row>
    <row r="42" spans="1:20" s="32" customFormat="1" ht="39" customHeight="1" thickBot="1">
      <c r="A42" s="142" t="s">
        <v>110</v>
      </c>
      <c r="B42" s="62" t="s">
        <v>24</v>
      </c>
      <c r="C42" s="126"/>
      <c r="D42" s="37">
        <v>2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/>
      <c r="O42" s="58"/>
      <c r="P42" s="64"/>
      <c r="Q42" s="191"/>
      <c r="R42" s="462" t="s">
        <v>135</v>
      </c>
      <c r="S42" s="463"/>
      <c r="T42" s="243"/>
    </row>
    <row r="43" spans="1:20" s="30" customFormat="1" ht="19.5" customHeight="1" thickBot="1">
      <c r="A43" s="570" t="s">
        <v>186</v>
      </c>
      <c r="B43" s="571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5"/>
      <c r="N43" s="307"/>
      <c r="O43" s="307"/>
      <c r="P43" s="307"/>
      <c r="Q43" s="548"/>
      <c r="R43" s="548"/>
      <c r="S43" s="548"/>
      <c r="T43" s="549"/>
    </row>
    <row r="44" spans="1:20" s="30" customFormat="1" ht="19.5" customHeight="1">
      <c r="A44" s="129" t="s">
        <v>108</v>
      </c>
      <c r="B44" s="210" t="s">
        <v>142</v>
      </c>
      <c r="C44" s="211"/>
      <c r="D44" s="211">
        <v>1</v>
      </c>
      <c r="E44" s="211"/>
      <c r="F44" s="212"/>
      <c r="G44" s="213">
        <v>3</v>
      </c>
      <c r="H44" s="119">
        <f>G44*30</f>
        <v>90</v>
      </c>
      <c r="I44" s="113">
        <v>4</v>
      </c>
      <c r="J44" s="113"/>
      <c r="K44" s="113"/>
      <c r="L44" s="113" t="s">
        <v>135</v>
      </c>
      <c r="M44" s="113">
        <f>H44-I44</f>
        <v>86</v>
      </c>
      <c r="N44" s="149"/>
      <c r="O44" s="149"/>
      <c r="P44" s="150"/>
      <c r="Q44" s="229" t="s">
        <v>135</v>
      </c>
      <c r="R44" s="460"/>
      <c r="S44" s="461"/>
      <c r="T44" s="239"/>
    </row>
    <row r="45" spans="1:20" s="32" customFormat="1" ht="19.5" customHeight="1">
      <c r="A45" s="142" t="s">
        <v>109</v>
      </c>
      <c r="B45" s="56" t="s">
        <v>98</v>
      </c>
      <c r="C45" s="126"/>
      <c r="D45" s="37">
        <v>1</v>
      </c>
      <c r="E45" s="37"/>
      <c r="F45" s="48"/>
      <c r="G45" s="85">
        <v>3</v>
      </c>
      <c r="H45" s="119">
        <f>G45*30</f>
        <v>90</v>
      </c>
      <c r="I45" s="113">
        <v>4</v>
      </c>
      <c r="J45" s="113" t="s">
        <v>135</v>
      </c>
      <c r="K45" s="113"/>
      <c r="L45" s="113"/>
      <c r="M45" s="113">
        <f>H45-I45</f>
        <v>86</v>
      </c>
      <c r="N45" s="58" t="e">
        <f>G45/#REF!</f>
        <v>#REF!</v>
      </c>
      <c r="O45" s="58"/>
      <c r="P45" s="64"/>
      <c r="Q45" s="191" t="s">
        <v>135</v>
      </c>
      <c r="R45" s="462"/>
      <c r="S45" s="463"/>
      <c r="T45" s="243"/>
    </row>
    <row r="46" spans="1:20" s="32" customFormat="1" ht="21.75" customHeight="1" thickBot="1">
      <c r="A46" s="143" t="s">
        <v>110</v>
      </c>
      <c r="B46" s="246" t="s">
        <v>99</v>
      </c>
      <c r="C46" s="167"/>
      <c r="D46" s="128">
        <v>2</v>
      </c>
      <c r="E46" s="128"/>
      <c r="F46" s="75"/>
      <c r="G46" s="141">
        <v>3</v>
      </c>
      <c r="H46" s="138">
        <f>G46*30</f>
        <v>90</v>
      </c>
      <c r="I46" s="113">
        <v>4</v>
      </c>
      <c r="J46" s="113" t="s">
        <v>135</v>
      </c>
      <c r="K46" s="131"/>
      <c r="L46" s="131"/>
      <c r="M46" s="131">
        <f>H46-I46</f>
        <v>86</v>
      </c>
      <c r="N46" s="63"/>
      <c r="O46" s="63"/>
      <c r="P46" s="64">
        <f>G46/11</f>
        <v>0.2727272727272727</v>
      </c>
      <c r="Q46" s="230"/>
      <c r="R46" s="444" t="s">
        <v>135</v>
      </c>
      <c r="S46" s="445"/>
      <c r="T46" s="244"/>
    </row>
    <row r="47" spans="1:20" s="30" customFormat="1" ht="19.5" customHeight="1" thickBot="1">
      <c r="A47" s="525" t="s">
        <v>116</v>
      </c>
      <c r="B47" s="526"/>
      <c r="C47" s="214"/>
      <c r="D47" s="214"/>
      <c r="E47" s="214"/>
      <c r="F47" s="214"/>
      <c r="G47" s="215">
        <f>SUM(G44:G46)</f>
        <v>9</v>
      </c>
      <c r="H47" s="300">
        <f>SUM(H45:H46)</f>
        <v>180</v>
      </c>
      <c r="I47" s="301">
        <f>SUM(I44:I46)</f>
        <v>12</v>
      </c>
      <c r="J47" s="301">
        <v>12</v>
      </c>
      <c r="K47" s="301"/>
      <c r="L47" s="301">
        <v>4</v>
      </c>
      <c r="M47" s="302">
        <f>SUM(M45:M46)</f>
        <v>172</v>
      </c>
      <c r="N47" s="216" t="e">
        <f>SUM(N45:N46)</f>
        <v>#REF!</v>
      </c>
      <c r="O47" s="217">
        <f>SUM(O45:O46)</f>
        <v>0</v>
      </c>
      <c r="P47" s="218">
        <f>SUM(P45:P46)</f>
        <v>0.2727272727272727</v>
      </c>
      <c r="Q47" s="295" t="s">
        <v>158</v>
      </c>
      <c r="R47" s="446" t="s">
        <v>135</v>
      </c>
      <c r="S47" s="447"/>
      <c r="T47" s="238"/>
    </row>
    <row r="48" spans="1:20" s="30" customFormat="1" ht="19.5" customHeight="1" thickBot="1">
      <c r="A48" s="510" t="s">
        <v>178</v>
      </c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  <c r="Q48" s="511"/>
      <c r="R48" s="511"/>
      <c r="S48" s="511"/>
      <c r="T48" s="459"/>
    </row>
    <row r="49" spans="1:20" s="30" customFormat="1" ht="19.5" customHeight="1">
      <c r="A49" s="129" t="s">
        <v>117</v>
      </c>
      <c r="B49" s="157" t="s">
        <v>61</v>
      </c>
      <c r="C49" s="137"/>
      <c r="D49" s="137">
        <v>3</v>
      </c>
      <c r="E49" s="137"/>
      <c r="F49" s="174"/>
      <c r="G49" s="176">
        <v>4.5</v>
      </c>
      <c r="H49" s="200">
        <f>G49*30</f>
        <v>135</v>
      </c>
      <c r="I49" s="219"/>
      <c r="J49" s="219"/>
      <c r="K49" s="219"/>
      <c r="L49" s="219"/>
      <c r="M49" s="220"/>
      <c r="N49" s="148"/>
      <c r="O49" s="149"/>
      <c r="P49" s="150"/>
      <c r="Q49" s="232"/>
      <c r="R49" s="448"/>
      <c r="S49" s="449"/>
      <c r="T49" s="242"/>
    </row>
    <row r="50" spans="1:20" s="30" customFormat="1" ht="19.5" customHeight="1" thickBot="1">
      <c r="A50" s="143" t="s">
        <v>128</v>
      </c>
      <c r="B50" s="177" t="s">
        <v>68</v>
      </c>
      <c r="C50" s="128"/>
      <c r="D50" s="128">
        <v>3</v>
      </c>
      <c r="E50" s="128"/>
      <c r="F50" s="77"/>
      <c r="G50" s="178">
        <v>22.5</v>
      </c>
      <c r="H50" s="145">
        <f>G50*30</f>
        <v>675</v>
      </c>
      <c r="I50" s="146"/>
      <c r="J50" s="146"/>
      <c r="K50" s="146"/>
      <c r="L50" s="146"/>
      <c r="M50" s="147"/>
      <c r="N50" s="144"/>
      <c r="O50" s="66"/>
      <c r="P50" s="67"/>
      <c r="Q50" s="299"/>
      <c r="R50" s="450"/>
      <c r="S50" s="451"/>
      <c r="T50" s="248"/>
    </row>
    <row r="51" spans="1:20" s="30" customFormat="1" ht="19.5" customHeight="1" thickBot="1">
      <c r="A51" s="514" t="s">
        <v>112</v>
      </c>
      <c r="B51" s="515"/>
      <c r="C51" s="151"/>
      <c r="D51" s="151"/>
      <c r="E51" s="151"/>
      <c r="F51" s="175"/>
      <c r="G51" s="221">
        <f>G49+G50</f>
        <v>27</v>
      </c>
      <c r="H51" s="134">
        <f>H49+H50</f>
        <v>810</v>
      </c>
      <c r="I51" s="152"/>
      <c r="J51" s="152"/>
      <c r="K51" s="152"/>
      <c r="L51" s="152"/>
      <c r="M51" s="153"/>
      <c r="N51" s="154"/>
      <c r="O51" s="155"/>
      <c r="P51" s="156"/>
      <c r="Q51" s="234"/>
      <c r="R51" s="452"/>
      <c r="S51" s="453"/>
      <c r="T51" s="245"/>
    </row>
    <row r="52" spans="1:20" s="33" customFormat="1" ht="19.5" customHeight="1" thickBot="1">
      <c r="A52" s="547" t="s">
        <v>179</v>
      </c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9"/>
    </row>
    <row r="53" spans="1:20" s="30" customFormat="1" ht="19.5" customHeight="1" thickBot="1">
      <c r="A53" s="129" t="s">
        <v>118</v>
      </c>
      <c r="B53" s="157" t="s">
        <v>58</v>
      </c>
      <c r="C53" s="137">
        <v>3</v>
      </c>
      <c r="D53" s="137"/>
      <c r="E53" s="137"/>
      <c r="F53" s="158"/>
      <c r="G53" s="159">
        <v>3</v>
      </c>
      <c r="H53" s="137">
        <f>G53*30</f>
        <v>90</v>
      </c>
      <c r="I53" s="539" t="s">
        <v>196</v>
      </c>
      <c r="J53" s="539"/>
      <c r="K53" s="539"/>
      <c r="L53" s="539"/>
      <c r="M53" s="539"/>
      <c r="N53" s="149"/>
      <c r="O53" s="149"/>
      <c r="P53" s="150"/>
      <c r="Q53" s="234"/>
      <c r="R53" s="452"/>
      <c r="S53" s="453"/>
      <c r="T53" s="245"/>
    </row>
    <row r="54" spans="1:20" s="30" customFormat="1" ht="19.5" customHeight="1" thickBot="1">
      <c r="A54" s="537" t="s">
        <v>113</v>
      </c>
      <c r="B54" s="538"/>
      <c r="C54" s="86"/>
      <c r="D54" s="160"/>
      <c r="E54" s="160"/>
      <c r="F54" s="160"/>
      <c r="G54" s="164">
        <f>G53</f>
        <v>3</v>
      </c>
      <c r="H54" s="165">
        <f>H53</f>
        <v>90</v>
      </c>
      <c r="I54" s="160"/>
      <c r="J54" s="162"/>
      <c r="K54" s="162"/>
      <c r="L54" s="162"/>
      <c r="M54" s="163"/>
      <c r="N54" s="161" t="e">
        <f>SUM(N44:N53)</f>
        <v>#REF!</v>
      </c>
      <c r="O54" s="68">
        <f>SUM(O44:O53)</f>
        <v>0</v>
      </c>
      <c r="P54" s="69">
        <f>SUM(P44:P53)</f>
        <v>0.5454545454545454</v>
      </c>
      <c r="Q54" s="233"/>
      <c r="R54" s="550"/>
      <c r="S54" s="551"/>
      <c r="T54" s="238"/>
    </row>
    <row r="55" spans="1:20" s="30" customFormat="1" ht="19.5" customHeight="1" thickBot="1">
      <c r="A55" s="531" t="s">
        <v>64</v>
      </c>
      <c r="B55" s="532"/>
      <c r="C55" s="86"/>
      <c r="D55" s="160"/>
      <c r="E55" s="160"/>
      <c r="F55" s="160"/>
      <c r="G55" s="164">
        <f>G54+G51+G37+G47</f>
        <v>90</v>
      </c>
      <c r="H55" s="164">
        <f>H54+H51+H37+H47</f>
        <v>2205</v>
      </c>
      <c r="I55" s="164">
        <f>I54+I51+I37+I47</f>
        <v>88</v>
      </c>
      <c r="J55" s="164">
        <f>J54+J51+J37+J47</f>
        <v>76</v>
      </c>
      <c r="K55" s="164"/>
      <c r="L55" s="164">
        <f>L54+L51+L37+L47</f>
        <v>36</v>
      </c>
      <c r="M55" s="164">
        <f>M47+M37</f>
        <v>1225</v>
      </c>
      <c r="N55" s="164" t="e">
        <f>N54+N51+N37+N47</f>
        <v>#REF!</v>
      </c>
      <c r="O55" s="164" t="e">
        <f>O54+O51+O37+O47</f>
        <v>#REF!</v>
      </c>
      <c r="P55" s="164" t="e">
        <f>P54+P51+P37+P47</f>
        <v>#REF!</v>
      </c>
      <c r="Q55" s="166" t="s">
        <v>161</v>
      </c>
      <c r="R55" s="552" t="s">
        <v>191</v>
      </c>
      <c r="S55" s="553"/>
      <c r="T55" s="245"/>
    </row>
    <row r="56" spans="1:20" s="30" customFormat="1" ht="19.5" customHeight="1">
      <c r="A56" s="91"/>
      <c r="B56" s="91"/>
      <c r="C56" s="70"/>
      <c r="D56" s="92"/>
      <c r="E56" s="92"/>
      <c r="F56" s="92"/>
      <c r="G56" s="311"/>
      <c r="H56" s="540" t="s">
        <v>149</v>
      </c>
      <c r="I56" s="541"/>
      <c r="J56" s="541"/>
      <c r="K56" s="541"/>
      <c r="L56" s="541"/>
      <c r="M56" s="541"/>
      <c r="N56" s="94" t="e">
        <f>#REF!</f>
        <v>#REF!</v>
      </c>
      <c r="O56" s="94" t="e">
        <f>#REF!</f>
        <v>#REF!</v>
      </c>
      <c r="P56" s="95" t="e">
        <f>#REF!</f>
        <v>#REF!</v>
      </c>
      <c r="Q56" s="227">
        <v>44</v>
      </c>
      <c r="R56" s="438">
        <v>60</v>
      </c>
      <c r="S56" s="439"/>
      <c r="T56" s="242"/>
    </row>
    <row r="57" spans="1:20" s="30" customFormat="1" ht="19.5" customHeight="1">
      <c r="A57" s="71"/>
      <c r="B57" s="72"/>
      <c r="C57" s="72"/>
      <c r="D57" s="72"/>
      <c r="E57" s="72"/>
      <c r="F57" s="72"/>
      <c r="G57" s="11"/>
      <c r="H57" s="545" t="s">
        <v>11</v>
      </c>
      <c r="I57" s="546"/>
      <c r="J57" s="546"/>
      <c r="K57" s="546"/>
      <c r="L57" s="546"/>
      <c r="M57" s="546"/>
      <c r="N57" s="37">
        <v>2</v>
      </c>
      <c r="O57" s="37">
        <v>2</v>
      </c>
      <c r="P57" s="65">
        <v>2</v>
      </c>
      <c r="Q57" s="73">
        <v>2</v>
      </c>
      <c r="R57" s="440">
        <v>3</v>
      </c>
      <c r="S57" s="441"/>
      <c r="T57" s="247"/>
    </row>
    <row r="58" spans="1:20" s="30" customFormat="1" ht="19.5" customHeight="1">
      <c r="A58" s="74" t="s">
        <v>14</v>
      </c>
      <c r="B58" s="72"/>
      <c r="C58" s="72"/>
      <c r="D58" s="72"/>
      <c r="E58" s="72"/>
      <c r="F58" s="72"/>
      <c r="G58" s="11"/>
      <c r="H58" s="545" t="s">
        <v>15</v>
      </c>
      <c r="I58" s="546"/>
      <c r="J58" s="546"/>
      <c r="K58" s="546"/>
      <c r="L58" s="546"/>
      <c r="M58" s="546"/>
      <c r="N58" s="37">
        <v>9</v>
      </c>
      <c r="O58" s="37">
        <v>3</v>
      </c>
      <c r="P58" s="65">
        <v>4</v>
      </c>
      <c r="Q58" s="73">
        <v>7</v>
      </c>
      <c r="R58" s="440">
        <v>6</v>
      </c>
      <c r="S58" s="441"/>
      <c r="T58" s="297" t="s">
        <v>163</v>
      </c>
    </row>
    <row r="59" spans="1:20" s="30" customFormat="1" ht="19.5" customHeight="1" thickBot="1">
      <c r="A59" s="74"/>
      <c r="B59" s="72"/>
      <c r="C59" s="72"/>
      <c r="D59" s="72"/>
      <c r="E59" s="72"/>
      <c r="F59" s="72"/>
      <c r="G59" s="11"/>
      <c r="H59" s="535" t="s">
        <v>12</v>
      </c>
      <c r="I59" s="536"/>
      <c r="J59" s="536"/>
      <c r="K59" s="536"/>
      <c r="L59" s="536"/>
      <c r="M59" s="536"/>
      <c r="N59" s="75"/>
      <c r="O59" s="75"/>
      <c r="P59" s="76">
        <v>1</v>
      </c>
      <c r="Q59" s="228"/>
      <c r="R59" s="442">
        <v>1</v>
      </c>
      <c r="S59" s="443"/>
      <c r="T59" s="298" t="s">
        <v>162</v>
      </c>
    </row>
    <row r="60" spans="1:20" s="30" customFormat="1" ht="19.5" customHeight="1" thickBot="1">
      <c r="A60" s="6"/>
      <c r="B60" s="7"/>
      <c r="C60" s="8"/>
      <c r="D60" s="8"/>
      <c r="E60" s="8"/>
      <c r="F60" s="7"/>
      <c r="G60" s="9"/>
      <c r="H60" s="533" t="s">
        <v>147</v>
      </c>
      <c r="I60" s="534"/>
      <c r="J60" s="534"/>
      <c r="K60" s="534"/>
      <c r="L60" s="534"/>
      <c r="M60" s="534"/>
      <c r="N60" s="96">
        <v>1</v>
      </c>
      <c r="O60" s="97">
        <v>3</v>
      </c>
      <c r="P60" s="97">
        <v>4</v>
      </c>
      <c r="Q60" s="505" t="s">
        <v>192</v>
      </c>
      <c r="R60" s="506"/>
      <c r="S60" s="507"/>
      <c r="T60" s="249"/>
    </row>
    <row r="61" spans="1:20" ht="16.5" thickBot="1">
      <c r="A61" s="6"/>
      <c r="B61" s="7"/>
      <c r="C61" s="8"/>
      <c r="D61" s="8"/>
      <c r="E61" s="8"/>
      <c r="F61" s="7"/>
      <c r="G61" s="9"/>
      <c r="P61" s="250"/>
      <c r="Q61" s="494">
        <v>60</v>
      </c>
      <c r="R61" s="495"/>
      <c r="S61" s="495"/>
      <c r="T61" s="296">
        <v>30</v>
      </c>
    </row>
    <row r="62" spans="1:19" ht="1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96</v>
      </c>
      <c r="C63" s="98"/>
      <c r="D63" s="542"/>
      <c r="E63" s="542"/>
      <c r="F63" s="543"/>
      <c r="G63" s="543"/>
      <c r="H63" s="98"/>
      <c r="I63" s="529" t="s">
        <v>97</v>
      </c>
      <c r="J63" s="530"/>
      <c r="K63" s="530"/>
      <c r="L63" s="80"/>
      <c r="M63" s="80"/>
      <c r="N63" s="80"/>
      <c r="O63" s="80"/>
      <c r="P63" s="80"/>
      <c r="Q63" s="188"/>
      <c r="R63" s="188"/>
      <c r="S63" s="80"/>
    </row>
    <row r="64" spans="1:19" ht="15.75">
      <c r="A64" s="80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80"/>
      <c r="M64" s="80"/>
      <c r="N64" s="80"/>
      <c r="O64" s="80"/>
      <c r="P64" s="80"/>
      <c r="Q64" s="80"/>
      <c r="R64" s="80"/>
      <c r="S64" s="80"/>
    </row>
    <row r="65" spans="1:19" ht="15.75">
      <c r="A65" s="80"/>
      <c r="B65" s="98" t="s">
        <v>194</v>
      </c>
      <c r="C65" s="98"/>
      <c r="D65" s="542"/>
      <c r="E65" s="542"/>
      <c r="F65" s="543"/>
      <c r="G65" s="543"/>
      <c r="H65" s="98"/>
      <c r="I65" s="529" t="s">
        <v>195</v>
      </c>
      <c r="J65" s="544"/>
      <c r="K65" s="544"/>
      <c r="L65" s="80"/>
      <c r="M65" s="80"/>
      <c r="N65" s="80"/>
      <c r="O65" s="80"/>
      <c r="P65" s="80"/>
      <c r="Q65" s="80"/>
      <c r="R65" s="80"/>
      <c r="S65" s="80"/>
    </row>
    <row r="66" spans="1:19" ht="1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</sheetData>
  <sheetProtection/>
  <mergeCells count="98">
    <mergeCell ref="A36:B36"/>
    <mergeCell ref="A39:M39"/>
    <mergeCell ref="A43:M43"/>
    <mergeCell ref="R40:S40"/>
    <mergeCell ref="R41:S41"/>
    <mergeCell ref="R42:S42"/>
    <mergeCell ref="Q39:T39"/>
    <mergeCell ref="Q43:T43"/>
    <mergeCell ref="R55:S55"/>
    <mergeCell ref="A47:B47"/>
    <mergeCell ref="Q2:T3"/>
    <mergeCell ref="A9:T9"/>
    <mergeCell ref="A10:T10"/>
    <mergeCell ref="A26:T26"/>
    <mergeCell ref="A38:T38"/>
    <mergeCell ref="A25:B25"/>
    <mergeCell ref="A2:A7"/>
    <mergeCell ref="C2:D3"/>
    <mergeCell ref="I53:M53"/>
    <mergeCell ref="H56:M56"/>
    <mergeCell ref="D65:G65"/>
    <mergeCell ref="I65:K65"/>
    <mergeCell ref="A51:B51"/>
    <mergeCell ref="H58:M58"/>
    <mergeCell ref="H57:M57"/>
    <mergeCell ref="A52:T52"/>
    <mergeCell ref="D63:G63"/>
    <mergeCell ref="R54:S54"/>
    <mergeCell ref="L4:L7"/>
    <mergeCell ref="A37:B37"/>
    <mergeCell ref="N2:P3"/>
    <mergeCell ref="K4:K7"/>
    <mergeCell ref="F4:F7"/>
    <mergeCell ref="I63:K63"/>
    <mergeCell ref="A55:B55"/>
    <mergeCell ref="H60:M60"/>
    <mergeCell ref="H59:M59"/>
    <mergeCell ref="A54:B54"/>
    <mergeCell ref="D4:D7"/>
    <mergeCell ref="A48:T48"/>
    <mergeCell ref="I3:L3"/>
    <mergeCell ref="H2:L2"/>
    <mergeCell ref="A15:B15"/>
    <mergeCell ref="E2:F3"/>
    <mergeCell ref="E4:E7"/>
    <mergeCell ref="A16:T16"/>
    <mergeCell ref="G2:G7"/>
    <mergeCell ref="C4:C7"/>
    <mergeCell ref="R14:S14"/>
    <mergeCell ref="J4:J7"/>
    <mergeCell ref="Q61:S61"/>
    <mergeCell ref="A1:S1"/>
    <mergeCell ref="Q4:S4"/>
    <mergeCell ref="M2:M7"/>
    <mergeCell ref="H3:H7"/>
    <mergeCell ref="N4:P4"/>
    <mergeCell ref="Q60:S60"/>
    <mergeCell ref="B2:B7"/>
    <mergeCell ref="R24:S24"/>
    <mergeCell ref="I4:I7"/>
    <mergeCell ref="R5:S5"/>
    <mergeCell ref="R7:S7"/>
    <mergeCell ref="R8:S8"/>
    <mergeCell ref="R17:S17"/>
    <mergeCell ref="R18:S18"/>
    <mergeCell ref="R11:S11"/>
    <mergeCell ref="R12:S12"/>
    <mergeCell ref="R13:S13"/>
    <mergeCell ref="R25:S25"/>
    <mergeCell ref="R27:S27"/>
    <mergeCell ref="R28:S28"/>
    <mergeCell ref="R29:S29"/>
    <mergeCell ref="R30:S30"/>
    <mergeCell ref="R19:S19"/>
    <mergeCell ref="R20:S20"/>
    <mergeCell ref="R21:S21"/>
    <mergeCell ref="R22:S22"/>
    <mergeCell ref="R23:S23"/>
    <mergeCell ref="R15:S15"/>
    <mergeCell ref="R36:S36"/>
    <mergeCell ref="R37:S37"/>
    <mergeCell ref="R44:S44"/>
    <mergeCell ref="R45:S45"/>
    <mergeCell ref="R31:S31"/>
    <mergeCell ref="R32:S32"/>
    <mergeCell ref="R33:S33"/>
    <mergeCell ref="R34:S34"/>
    <mergeCell ref="R35:S35"/>
    <mergeCell ref="R56:S56"/>
    <mergeCell ref="R57:S57"/>
    <mergeCell ref="R58:S58"/>
    <mergeCell ref="R59:S59"/>
    <mergeCell ref="R46:S46"/>
    <mergeCell ref="R47:S47"/>
    <mergeCell ref="R49:S49"/>
    <mergeCell ref="R50:S50"/>
    <mergeCell ref="R51:S51"/>
    <mergeCell ref="R53:S53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7" max="19" man="1"/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6">
      <selection activeCell="G12" sqref="G12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51</v>
      </c>
      <c r="C2" s="10" t="s">
        <v>51</v>
      </c>
      <c r="D2" s="2"/>
      <c r="E2" s="2"/>
      <c r="F2" s="2"/>
      <c r="G2" s="2"/>
      <c r="H2" s="2"/>
      <c r="I2" s="2"/>
      <c r="J2" s="1"/>
      <c r="K2" s="10" t="s">
        <v>51</v>
      </c>
      <c r="L2" s="11"/>
      <c r="M2" s="11"/>
      <c r="N2" s="11"/>
      <c r="O2" s="11"/>
      <c r="P2" s="11"/>
    </row>
    <row r="3" spans="2:16" ht="15.75">
      <c r="B3" s="2" t="s">
        <v>52</v>
      </c>
      <c r="C3" s="2" t="s">
        <v>53</v>
      </c>
      <c r="D3" s="2"/>
      <c r="E3" s="2"/>
      <c r="F3" s="2"/>
      <c r="G3" s="2"/>
      <c r="H3" s="2"/>
      <c r="I3" s="2"/>
      <c r="K3" s="11" t="s">
        <v>54</v>
      </c>
      <c r="L3" s="11"/>
      <c r="M3" s="11"/>
      <c r="N3" s="11"/>
      <c r="O3" s="11"/>
      <c r="P3" s="11"/>
    </row>
    <row r="4" spans="2:16" ht="94.5">
      <c r="B4" s="12" t="s">
        <v>55</v>
      </c>
      <c r="C4" s="576" t="s">
        <v>55</v>
      </c>
      <c r="D4" s="576"/>
      <c r="E4" s="576"/>
      <c r="F4" s="576"/>
      <c r="G4" s="576"/>
      <c r="H4" s="576"/>
      <c r="I4" s="576"/>
      <c r="K4" s="577" t="s">
        <v>56</v>
      </c>
      <c r="L4" s="577"/>
      <c r="M4" s="577"/>
      <c r="N4" s="577"/>
      <c r="O4" s="577"/>
      <c r="P4" s="577"/>
    </row>
    <row r="5" spans="11:16" ht="15.75">
      <c r="K5" s="2" t="s">
        <v>55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80" zoomScaleSheetLayoutView="80" zoomScalePageLayoutView="0" workbookViewId="0" topLeftCell="A37">
      <selection activeCell="D52" sqref="D52"/>
    </sheetView>
  </sheetViews>
  <sheetFormatPr defaultColWidth="9.00390625" defaultRowHeight="12.75"/>
  <cols>
    <col min="1" max="1" width="11.625" style="78" customWidth="1"/>
    <col min="2" max="2" width="58.125" style="78" customWidth="1"/>
    <col min="3" max="3" width="5.375" style="78" customWidth="1"/>
    <col min="4" max="5" width="5.75390625" style="78" customWidth="1"/>
    <col min="6" max="6" width="5.25390625" style="78" customWidth="1"/>
    <col min="7" max="7" width="6.75390625" style="78" customWidth="1"/>
    <col min="8" max="8" width="8.875" style="78" customWidth="1"/>
    <col min="9" max="9" width="7.125" style="78" customWidth="1"/>
    <col min="10" max="10" width="7.875" style="78" customWidth="1"/>
    <col min="11" max="11" width="6.25390625" style="78" customWidth="1"/>
    <col min="12" max="12" width="7.25390625" style="78" customWidth="1"/>
    <col min="13" max="13" width="8.875" style="78" customWidth="1"/>
    <col min="14" max="14" width="6.625" style="78" hidden="1" customWidth="1"/>
    <col min="15" max="15" width="6.75390625" style="78" hidden="1" customWidth="1"/>
    <col min="16" max="16" width="6.375" style="79" hidden="1" customWidth="1"/>
    <col min="17" max="17" width="7.25390625" style="78" customWidth="1"/>
    <col min="18" max="18" width="7.375" style="78" customWidth="1"/>
    <col min="19" max="19" width="6.125" style="79" customWidth="1"/>
    <col min="20" max="20" width="9.125" style="80" customWidth="1"/>
  </cols>
  <sheetData>
    <row r="1" spans="1:26" s="30" customFormat="1" ht="19.5" customHeight="1" thickBot="1">
      <c r="A1" s="496" t="s">
        <v>140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235"/>
      <c r="U1" s="29"/>
      <c r="V1" s="29"/>
      <c r="W1" s="29"/>
      <c r="X1" s="29"/>
      <c r="Y1" s="29"/>
      <c r="Z1" s="29"/>
    </row>
    <row r="2" spans="1:26" s="30" customFormat="1" ht="19.5" customHeight="1">
      <c r="A2" s="566" t="s">
        <v>13</v>
      </c>
      <c r="B2" s="508" t="s">
        <v>10</v>
      </c>
      <c r="C2" s="513" t="s">
        <v>93</v>
      </c>
      <c r="D2" s="569"/>
      <c r="E2" s="513" t="s">
        <v>81</v>
      </c>
      <c r="F2" s="513"/>
      <c r="G2" s="522" t="s">
        <v>20</v>
      </c>
      <c r="H2" s="512" t="s">
        <v>2</v>
      </c>
      <c r="I2" s="513"/>
      <c r="J2" s="513"/>
      <c r="K2" s="513"/>
      <c r="L2" s="513"/>
      <c r="M2" s="500" t="s">
        <v>60</v>
      </c>
      <c r="N2" s="513" t="s">
        <v>59</v>
      </c>
      <c r="O2" s="513"/>
      <c r="P2" s="527"/>
      <c r="Q2" s="505" t="s">
        <v>145</v>
      </c>
      <c r="R2" s="506"/>
      <c r="S2" s="506"/>
      <c r="T2" s="507"/>
      <c r="U2" s="31"/>
      <c r="V2" s="31"/>
      <c r="W2" s="31"/>
      <c r="X2" s="31"/>
      <c r="Y2" s="31"/>
      <c r="Z2" s="29"/>
    </row>
    <row r="3" spans="1:25" s="30" customFormat="1" ht="17.25" customHeight="1">
      <c r="A3" s="567"/>
      <c r="B3" s="503"/>
      <c r="C3" s="372"/>
      <c r="D3" s="372"/>
      <c r="E3" s="516"/>
      <c r="F3" s="516"/>
      <c r="G3" s="523"/>
      <c r="H3" s="501" t="s">
        <v>3</v>
      </c>
      <c r="I3" s="503" t="s">
        <v>4</v>
      </c>
      <c r="J3" s="503"/>
      <c r="K3" s="503"/>
      <c r="L3" s="503"/>
      <c r="M3" s="480"/>
      <c r="N3" s="516"/>
      <c r="O3" s="516"/>
      <c r="P3" s="528"/>
      <c r="Q3" s="554"/>
      <c r="R3" s="555"/>
      <c r="S3" s="555"/>
      <c r="T3" s="556"/>
      <c r="U3" s="31"/>
      <c r="V3" s="31"/>
      <c r="W3" s="31"/>
      <c r="X3" s="31"/>
      <c r="Y3" s="31"/>
    </row>
    <row r="4" spans="1:20" s="30" customFormat="1" ht="19.5" customHeight="1">
      <c r="A4" s="567"/>
      <c r="B4" s="503"/>
      <c r="C4" s="480" t="s">
        <v>5</v>
      </c>
      <c r="D4" s="480" t="s">
        <v>6</v>
      </c>
      <c r="E4" s="517" t="s">
        <v>82</v>
      </c>
      <c r="F4" s="517" t="s">
        <v>83</v>
      </c>
      <c r="G4" s="523"/>
      <c r="H4" s="501"/>
      <c r="I4" s="480" t="s">
        <v>1</v>
      </c>
      <c r="J4" s="480" t="s">
        <v>7</v>
      </c>
      <c r="K4" s="480" t="s">
        <v>8</v>
      </c>
      <c r="L4" s="480" t="s">
        <v>9</v>
      </c>
      <c r="M4" s="480"/>
      <c r="N4" s="503" t="s">
        <v>67</v>
      </c>
      <c r="O4" s="503"/>
      <c r="P4" s="504"/>
      <c r="Q4" s="497" t="s">
        <v>67</v>
      </c>
      <c r="R4" s="498"/>
      <c r="S4" s="499"/>
      <c r="T4" s="204" t="s">
        <v>146</v>
      </c>
    </row>
    <row r="5" spans="1:20" s="30" customFormat="1" ht="19.5" customHeight="1">
      <c r="A5" s="567"/>
      <c r="B5" s="503"/>
      <c r="C5" s="480"/>
      <c r="D5" s="480"/>
      <c r="E5" s="517"/>
      <c r="F5" s="517"/>
      <c r="G5" s="523"/>
      <c r="H5" s="501"/>
      <c r="I5" s="480"/>
      <c r="J5" s="480"/>
      <c r="K5" s="480"/>
      <c r="L5" s="480"/>
      <c r="M5" s="480"/>
      <c r="N5" s="49">
        <v>1</v>
      </c>
      <c r="O5" s="49">
        <v>2</v>
      </c>
      <c r="P5" s="50">
        <v>3</v>
      </c>
      <c r="Q5" s="51">
        <v>1</v>
      </c>
      <c r="R5" s="482">
        <v>2</v>
      </c>
      <c r="S5" s="483"/>
      <c r="T5" s="49"/>
    </row>
    <row r="6" spans="1:20" s="30" customFormat="1" ht="8.25" customHeight="1" hidden="1">
      <c r="A6" s="567"/>
      <c r="B6" s="503"/>
      <c r="C6" s="480"/>
      <c r="D6" s="480"/>
      <c r="E6" s="517"/>
      <c r="F6" s="517"/>
      <c r="G6" s="523"/>
      <c r="H6" s="501"/>
      <c r="I6" s="480"/>
      <c r="J6" s="480"/>
      <c r="K6" s="480"/>
      <c r="L6" s="480"/>
      <c r="M6" s="480"/>
      <c r="N6" s="52"/>
      <c r="O6" s="52"/>
      <c r="P6" s="53"/>
      <c r="Q6" s="54"/>
      <c r="R6" s="52"/>
      <c r="S6" s="55"/>
      <c r="T6" s="205"/>
    </row>
    <row r="7" spans="1:20" s="30" customFormat="1" ht="19.5" customHeight="1" thickBot="1">
      <c r="A7" s="568"/>
      <c r="B7" s="509"/>
      <c r="C7" s="481"/>
      <c r="D7" s="481"/>
      <c r="E7" s="518"/>
      <c r="F7" s="518"/>
      <c r="G7" s="524"/>
      <c r="H7" s="502"/>
      <c r="I7" s="481"/>
      <c r="J7" s="481"/>
      <c r="K7" s="481"/>
      <c r="L7" s="481"/>
      <c r="M7" s="481"/>
      <c r="N7" s="103">
        <v>18</v>
      </c>
      <c r="O7" s="103">
        <v>11</v>
      </c>
      <c r="P7" s="104">
        <v>11</v>
      </c>
      <c r="Q7" s="105"/>
      <c r="R7" s="484"/>
      <c r="S7" s="485"/>
      <c r="T7" s="105"/>
    </row>
    <row r="8" spans="1:20" s="30" customFormat="1" ht="19.5" customHeight="1" thickBot="1">
      <c r="A8" s="99">
        <v>1</v>
      </c>
      <c r="B8" s="100">
        <v>2</v>
      </c>
      <c r="C8" s="100">
        <v>3</v>
      </c>
      <c r="D8" s="100">
        <v>4</v>
      </c>
      <c r="E8" s="100">
        <v>5</v>
      </c>
      <c r="F8" s="100">
        <v>6</v>
      </c>
      <c r="G8" s="100">
        <v>7</v>
      </c>
      <c r="H8" s="100">
        <v>8</v>
      </c>
      <c r="I8" s="100">
        <v>9</v>
      </c>
      <c r="J8" s="100">
        <v>10</v>
      </c>
      <c r="K8" s="100">
        <v>11</v>
      </c>
      <c r="L8" s="100">
        <v>12</v>
      </c>
      <c r="M8" s="100">
        <v>13</v>
      </c>
      <c r="N8" s="100">
        <v>27</v>
      </c>
      <c r="O8" s="100">
        <v>28</v>
      </c>
      <c r="P8" s="101">
        <v>29</v>
      </c>
      <c r="Q8" s="99">
        <v>27</v>
      </c>
      <c r="R8" s="486">
        <v>28</v>
      </c>
      <c r="S8" s="487"/>
      <c r="T8" s="102">
        <v>29</v>
      </c>
    </row>
    <row r="9" spans="1:34" s="32" customFormat="1" ht="19.5" customHeight="1" thickBot="1">
      <c r="A9" s="557" t="s">
        <v>119</v>
      </c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9"/>
      <c r="AA9" s="291"/>
      <c r="AB9" s="291"/>
      <c r="AC9" s="291"/>
      <c r="AD9" s="291"/>
      <c r="AE9" s="291"/>
      <c r="AF9" s="291"/>
      <c r="AG9" s="291"/>
      <c r="AH9" s="291"/>
    </row>
    <row r="10" spans="1:34" s="30" customFormat="1" ht="19.5" customHeight="1" thickBot="1">
      <c r="A10" s="547" t="s">
        <v>123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9"/>
      <c r="AA10" s="29"/>
      <c r="AB10" s="29"/>
      <c r="AC10" s="29"/>
      <c r="AD10" s="29"/>
      <c r="AE10" s="29"/>
      <c r="AF10" s="29"/>
      <c r="AG10" s="29"/>
      <c r="AH10" s="29"/>
    </row>
    <row r="11" spans="1:34" s="30" customFormat="1" ht="19.5" customHeight="1">
      <c r="A11" s="139" t="s">
        <v>124</v>
      </c>
      <c r="B11" s="206" t="s">
        <v>23</v>
      </c>
      <c r="C11" s="113"/>
      <c r="D11" s="113"/>
      <c r="E11" s="113"/>
      <c r="F11" s="114"/>
      <c r="G11" s="169">
        <f>G12+G13+G14</f>
        <v>6.5</v>
      </c>
      <c r="H11" s="119">
        <f>G11*30</f>
        <v>195</v>
      </c>
      <c r="I11" s="113">
        <v>8</v>
      </c>
      <c r="J11" s="113"/>
      <c r="K11" s="113"/>
      <c r="L11" s="113">
        <v>8</v>
      </c>
      <c r="M11" s="113">
        <f>H11-I11</f>
        <v>187</v>
      </c>
      <c r="N11" s="113"/>
      <c r="O11" s="113"/>
      <c r="P11" s="189"/>
      <c r="Q11" s="201"/>
      <c r="R11" s="490"/>
      <c r="S11" s="491"/>
      <c r="T11" s="236"/>
      <c r="U11" s="34"/>
      <c r="V11" s="34"/>
      <c r="W11" s="34"/>
      <c r="X11" s="34"/>
      <c r="Y11" s="34"/>
      <c r="Z11" s="34"/>
      <c r="AA11" s="35"/>
      <c r="AB11" s="35"/>
      <c r="AC11" s="35"/>
      <c r="AD11" s="34"/>
      <c r="AE11" s="34"/>
      <c r="AF11" s="34"/>
      <c r="AG11" s="29"/>
      <c r="AH11" s="29"/>
    </row>
    <row r="12" spans="1:34" s="30" customFormat="1" ht="19.5" customHeight="1">
      <c r="A12" s="139" t="s">
        <v>125</v>
      </c>
      <c r="B12" s="44" t="s">
        <v>23</v>
      </c>
      <c r="C12" s="37"/>
      <c r="D12" s="37">
        <v>1</v>
      </c>
      <c r="E12" s="37"/>
      <c r="F12" s="47"/>
      <c r="G12" s="83">
        <v>2.5</v>
      </c>
      <c r="H12" s="126">
        <f>G12*30</f>
        <v>75</v>
      </c>
      <c r="I12" s="37">
        <v>4</v>
      </c>
      <c r="J12" s="37"/>
      <c r="K12" s="37"/>
      <c r="L12" s="192" t="s">
        <v>135</v>
      </c>
      <c r="M12" s="193">
        <f>H12-I12</f>
        <v>71</v>
      </c>
      <c r="N12" s="37"/>
      <c r="O12" s="37"/>
      <c r="P12" s="65"/>
      <c r="Q12" s="73" t="s">
        <v>135</v>
      </c>
      <c r="R12" s="440"/>
      <c r="S12" s="441"/>
      <c r="T12" s="237"/>
      <c r="U12" s="34"/>
      <c r="V12" s="34"/>
      <c r="W12" s="34"/>
      <c r="X12" s="34"/>
      <c r="Y12" s="34"/>
      <c r="Z12" s="34"/>
      <c r="AA12" s="35"/>
      <c r="AB12" s="35"/>
      <c r="AC12" s="35"/>
      <c r="AD12" s="34"/>
      <c r="AE12" s="34"/>
      <c r="AF12" s="34"/>
      <c r="AG12" s="29"/>
      <c r="AH12" s="29"/>
    </row>
    <row r="13" spans="1:34" s="30" customFormat="1" ht="19.5" customHeight="1">
      <c r="A13" s="139" t="s">
        <v>126</v>
      </c>
      <c r="B13" s="44" t="s">
        <v>23</v>
      </c>
      <c r="C13" s="37">
        <v>2</v>
      </c>
      <c r="D13" s="37"/>
      <c r="E13" s="37"/>
      <c r="F13" s="47"/>
      <c r="G13" s="83">
        <v>4</v>
      </c>
      <c r="H13" s="126">
        <f>G13*30</f>
        <v>120</v>
      </c>
      <c r="I13" s="37">
        <v>4</v>
      </c>
      <c r="J13" s="37"/>
      <c r="K13" s="37"/>
      <c r="L13" s="194" t="s">
        <v>135</v>
      </c>
      <c r="M13" s="193">
        <f>H13-I13</f>
        <v>116</v>
      </c>
      <c r="N13" s="37"/>
      <c r="O13" s="37"/>
      <c r="P13" s="65"/>
      <c r="Q13" s="73"/>
      <c r="R13" s="440" t="s">
        <v>135</v>
      </c>
      <c r="S13" s="441"/>
      <c r="T13" s="237"/>
      <c r="U13" s="34"/>
      <c r="V13" s="34"/>
      <c r="W13" s="34"/>
      <c r="X13" s="34"/>
      <c r="Y13" s="34"/>
      <c r="Z13" s="34"/>
      <c r="AA13" s="35"/>
      <c r="AB13" s="35"/>
      <c r="AC13" s="35"/>
      <c r="AD13" s="34"/>
      <c r="AE13" s="34"/>
      <c r="AF13" s="34"/>
      <c r="AG13" s="29"/>
      <c r="AH13" s="29"/>
    </row>
    <row r="14" spans="1:34" s="30" customFormat="1" ht="19.5" customHeight="1" thickBot="1">
      <c r="A14" s="140"/>
      <c r="B14" s="44"/>
      <c r="C14" s="37"/>
      <c r="D14" s="37"/>
      <c r="E14" s="37"/>
      <c r="F14" s="47"/>
      <c r="G14" s="83"/>
      <c r="H14" s="73"/>
      <c r="I14" s="37"/>
      <c r="J14" s="37"/>
      <c r="K14" s="37"/>
      <c r="L14" s="202"/>
      <c r="M14" s="203"/>
      <c r="N14" s="37"/>
      <c r="O14" s="37"/>
      <c r="P14" s="65"/>
      <c r="Q14" s="303"/>
      <c r="R14" s="492"/>
      <c r="S14" s="493"/>
      <c r="T14" s="304"/>
      <c r="U14" s="34"/>
      <c r="V14" s="34"/>
      <c r="W14" s="34"/>
      <c r="X14" s="34"/>
      <c r="Y14" s="34"/>
      <c r="Z14" s="34"/>
      <c r="AA14" s="35"/>
      <c r="AB14" s="35"/>
      <c r="AC14" s="35"/>
      <c r="AD14" s="34"/>
      <c r="AE14" s="34"/>
      <c r="AF14" s="34"/>
      <c r="AG14" s="29"/>
      <c r="AH14" s="29"/>
    </row>
    <row r="15" spans="1:34" s="30" customFormat="1" ht="19.5" customHeight="1" thickBot="1">
      <c r="A15" s="514" t="s">
        <v>127</v>
      </c>
      <c r="B15" s="515"/>
      <c r="C15" s="222"/>
      <c r="D15" s="222"/>
      <c r="E15" s="222"/>
      <c r="F15" s="222"/>
      <c r="G15" s="185">
        <f>G11</f>
        <v>6.5</v>
      </c>
      <c r="H15" s="134">
        <f>H11</f>
        <v>195</v>
      </c>
      <c r="I15" s="223">
        <f>I11</f>
        <v>8</v>
      </c>
      <c r="J15" s="223"/>
      <c r="K15" s="223"/>
      <c r="L15" s="223">
        <f>L11</f>
        <v>8</v>
      </c>
      <c r="M15" s="224">
        <f>M11</f>
        <v>187</v>
      </c>
      <c r="N15" s="182"/>
      <c r="O15" s="183"/>
      <c r="P15" s="184"/>
      <c r="Q15" s="305" t="s">
        <v>135</v>
      </c>
      <c r="R15" s="454" t="s">
        <v>135</v>
      </c>
      <c r="S15" s="455"/>
      <c r="T15" s="245"/>
      <c r="AA15" s="29"/>
      <c r="AB15" s="29"/>
      <c r="AC15" s="29"/>
      <c r="AD15" s="29"/>
      <c r="AE15" s="29"/>
      <c r="AF15" s="29"/>
      <c r="AG15" s="29"/>
      <c r="AH15" s="29"/>
    </row>
    <row r="16" spans="1:20" s="30" customFormat="1" ht="19.5" customHeight="1" thickBot="1">
      <c r="A16" s="519" t="s">
        <v>139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1"/>
    </row>
    <row r="17" spans="1:20" s="30" customFormat="1" ht="31.5" customHeight="1">
      <c r="A17" s="139" t="s">
        <v>84</v>
      </c>
      <c r="B17" s="168" t="s">
        <v>85</v>
      </c>
      <c r="C17" s="113"/>
      <c r="D17" s="113"/>
      <c r="E17" s="113"/>
      <c r="F17" s="114"/>
      <c r="G17" s="169">
        <v>3</v>
      </c>
      <c r="H17" s="119">
        <f aca="true" t="shared" si="0" ref="H17:H24">G17*30</f>
        <v>90</v>
      </c>
      <c r="I17" s="113">
        <v>8</v>
      </c>
      <c r="J17" s="113">
        <v>8</v>
      </c>
      <c r="K17" s="113"/>
      <c r="L17" s="113"/>
      <c r="M17" s="113">
        <f>+H17-I17</f>
        <v>82</v>
      </c>
      <c r="N17" s="114"/>
      <c r="O17" s="114"/>
      <c r="P17" s="115"/>
      <c r="Q17" s="225"/>
      <c r="R17" s="488"/>
      <c r="S17" s="489"/>
      <c r="T17" s="239"/>
    </row>
    <row r="18" spans="1:20" s="30" customFormat="1" ht="19.5" customHeight="1">
      <c r="A18" s="121" t="s">
        <v>86</v>
      </c>
      <c r="B18" s="38" t="s">
        <v>22</v>
      </c>
      <c r="C18" s="39"/>
      <c r="D18" s="40">
        <v>2</v>
      </c>
      <c r="E18" s="40"/>
      <c r="F18" s="82"/>
      <c r="G18" s="122">
        <v>1</v>
      </c>
      <c r="H18" s="119">
        <f t="shared" si="0"/>
        <v>30</v>
      </c>
      <c r="I18" s="43">
        <v>4</v>
      </c>
      <c r="J18" s="36" t="s">
        <v>135</v>
      </c>
      <c r="K18" s="43"/>
      <c r="L18" s="43"/>
      <c r="M18" s="195">
        <f>H18-I18</f>
        <v>26</v>
      </c>
      <c r="N18" s="47"/>
      <c r="O18" s="47"/>
      <c r="P18" s="81"/>
      <c r="Q18" s="124"/>
      <c r="R18" s="478" t="s">
        <v>135</v>
      </c>
      <c r="S18" s="479"/>
      <c r="T18" s="240"/>
    </row>
    <row r="19" spans="1:20" s="30" customFormat="1" ht="19.5" customHeight="1">
      <c r="A19" s="121" t="s">
        <v>87</v>
      </c>
      <c r="B19" s="41" t="s">
        <v>88</v>
      </c>
      <c r="C19" s="39"/>
      <c r="D19" s="39">
        <v>2</v>
      </c>
      <c r="E19" s="39"/>
      <c r="F19" s="42"/>
      <c r="G19" s="84">
        <v>2</v>
      </c>
      <c r="H19" s="119">
        <f t="shared" si="0"/>
        <v>60</v>
      </c>
      <c r="I19" s="43">
        <v>4</v>
      </c>
      <c r="J19" s="36" t="s">
        <v>135</v>
      </c>
      <c r="K19" s="43"/>
      <c r="L19" s="43"/>
      <c r="M19" s="195">
        <f>H19-I19</f>
        <v>56</v>
      </c>
      <c r="N19" s="47"/>
      <c r="O19" s="47"/>
      <c r="P19" s="81"/>
      <c r="Q19" s="135"/>
      <c r="R19" s="478" t="s">
        <v>135</v>
      </c>
      <c r="S19" s="479"/>
      <c r="T19" s="240"/>
    </row>
    <row r="20" spans="1:20" s="30" customFormat="1" ht="19.5" customHeight="1">
      <c r="A20" s="121" t="s">
        <v>91</v>
      </c>
      <c r="B20" s="56" t="s">
        <v>49</v>
      </c>
      <c r="C20" s="57"/>
      <c r="D20" s="57">
        <v>1</v>
      </c>
      <c r="E20" s="57"/>
      <c r="F20" s="61"/>
      <c r="G20" s="85">
        <v>3</v>
      </c>
      <c r="H20" s="119">
        <f t="shared" si="0"/>
        <v>90</v>
      </c>
      <c r="I20" s="43">
        <v>4</v>
      </c>
      <c r="J20" s="36" t="s">
        <v>135</v>
      </c>
      <c r="K20" s="43"/>
      <c r="L20" s="43"/>
      <c r="M20" s="195">
        <f>H20-I20</f>
        <v>86</v>
      </c>
      <c r="N20" s="58">
        <f>G20/N7</f>
        <v>0.16666666666666666</v>
      </c>
      <c r="O20" s="58"/>
      <c r="P20" s="59"/>
      <c r="Q20" s="133" t="s">
        <v>135</v>
      </c>
      <c r="R20" s="466"/>
      <c r="S20" s="467"/>
      <c r="T20" s="240"/>
    </row>
    <row r="21" spans="1:20" s="30" customFormat="1" ht="19.5" customHeight="1">
      <c r="A21" s="190" t="s">
        <v>92</v>
      </c>
      <c r="B21" s="106" t="s">
        <v>19</v>
      </c>
      <c r="C21" s="107">
        <v>2</v>
      </c>
      <c r="D21" s="107"/>
      <c r="E21" s="107"/>
      <c r="F21" s="108"/>
      <c r="G21" s="123">
        <v>3</v>
      </c>
      <c r="H21" s="73">
        <f t="shared" si="0"/>
        <v>90</v>
      </c>
      <c r="I21" s="107">
        <v>8</v>
      </c>
      <c r="J21" s="107" t="s">
        <v>135</v>
      </c>
      <c r="K21" s="107"/>
      <c r="L21" s="107" t="s">
        <v>135</v>
      </c>
      <c r="M21" s="195">
        <f>H21-I21</f>
        <v>82</v>
      </c>
      <c r="N21" s="109">
        <f>G21/N7</f>
        <v>0.16666666666666666</v>
      </c>
      <c r="O21" s="109"/>
      <c r="P21" s="110"/>
      <c r="Q21" s="133"/>
      <c r="R21" s="462" t="s">
        <v>158</v>
      </c>
      <c r="S21" s="463"/>
      <c r="T21" s="240"/>
    </row>
    <row r="22" spans="1:20" s="30" customFormat="1" ht="19.5" customHeight="1">
      <c r="A22" s="190" t="s">
        <v>132</v>
      </c>
      <c r="B22" s="62" t="s">
        <v>107</v>
      </c>
      <c r="C22" s="37"/>
      <c r="D22" s="37"/>
      <c r="E22" s="37"/>
      <c r="F22" s="48"/>
      <c r="G22" s="83">
        <v>3</v>
      </c>
      <c r="H22" s="125">
        <f t="shared" si="0"/>
        <v>90</v>
      </c>
      <c r="I22" s="37">
        <f>I23+I24</f>
        <v>4</v>
      </c>
      <c r="J22" s="196" t="s">
        <v>135</v>
      </c>
      <c r="K22" s="37"/>
      <c r="L22" s="37"/>
      <c r="M22" s="37">
        <f>M23+M24</f>
        <v>86</v>
      </c>
      <c r="N22" s="58"/>
      <c r="O22" s="63"/>
      <c r="P22" s="64"/>
      <c r="Q22" s="45"/>
      <c r="R22" s="476"/>
      <c r="S22" s="477"/>
      <c r="T22" s="240"/>
    </row>
    <row r="23" spans="1:20" s="30" customFormat="1" ht="19.5" customHeight="1">
      <c r="A23" s="190" t="s">
        <v>133</v>
      </c>
      <c r="B23" s="62" t="s">
        <v>16</v>
      </c>
      <c r="C23" s="37">
        <v>1</v>
      </c>
      <c r="D23" s="37"/>
      <c r="E23" s="37"/>
      <c r="F23" s="48"/>
      <c r="G23" s="46">
        <v>1.5</v>
      </c>
      <c r="H23" s="125">
        <f t="shared" si="0"/>
        <v>45</v>
      </c>
      <c r="I23" s="196">
        <v>4</v>
      </c>
      <c r="J23" s="196" t="s">
        <v>135</v>
      </c>
      <c r="K23" s="196"/>
      <c r="L23" s="197"/>
      <c r="M23" s="195">
        <f>H23-I23</f>
        <v>41</v>
      </c>
      <c r="N23" s="58"/>
      <c r="O23" s="63"/>
      <c r="P23" s="64"/>
      <c r="Q23" s="45" t="s">
        <v>135</v>
      </c>
      <c r="R23" s="476"/>
      <c r="S23" s="477"/>
      <c r="T23" s="240"/>
    </row>
    <row r="24" spans="1:20" s="30" customFormat="1" ht="19.5" customHeight="1" thickBot="1">
      <c r="A24" s="190" t="s">
        <v>134</v>
      </c>
      <c r="B24" s="62" t="s">
        <v>57</v>
      </c>
      <c r="C24" s="37"/>
      <c r="D24" s="37">
        <v>1</v>
      </c>
      <c r="E24" s="37"/>
      <c r="F24" s="48"/>
      <c r="G24" s="46">
        <v>1.5</v>
      </c>
      <c r="H24" s="125">
        <f t="shared" si="0"/>
        <v>45</v>
      </c>
      <c r="I24" s="108"/>
      <c r="J24" s="108">
        <v>0</v>
      </c>
      <c r="K24" s="108"/>
      <c r="L24" s="198"/>
      <c r="M24" s="199">
        <f>H24-I24</f>
        <v>45</v>
      </c>
      <c r="N24" s="58"/>
      <c r="O24" s="63"/>
      <c r="P24" s="64"/>
      <c r="Q24" s="226">
        <v>0</v>
      </c>
      <c r="R24" s="476"/>
      <c r="S24" s="477"/>
      <c r="T24" s="241"/>
    </row>
    <row r="25" spans="1:20" s="30" customFormat="1" ht="19.5" customHeight="1" thickBot="1">
      <c r="A25" s="564" t="s">
        <v>143</v>
      </c>
      <c r="B25" s="565"/>
      <c r="C25" s="151"/>
      <c r="D25" s="151"/>
      <c r="E25" s="151"/>
      <c r="F25" s="151"/>
      <c r="G25" s="179">
        <f>G17+G20+G21+G22</f>
        <v>12</v>
      </c>
      <c r="H25" s="180">
        <f>H17+H20+H21</f>
        <v>270</v>
      </c>
      <c r="I25" s="181">
        <f>I17+I20+I21+I22</f>
        <v>24</v>
      </c>
      <c r="J25" s="181">
        <v>20</v>
      </c>
      <c r="K25" s="181"/>
      <c r="L25" s="181">
        <v>4</v>
      </c>
      <c r="M25" s="179">
        <f>M17+M20+M21</f>
        <v>250</v>
      </c>
      <c r="N25" s="182" t="e">
        <f>SUM(#REF!)</f>
        <v>#REF!</v>
      </c>
      <c r="O25" s="183" t="e">
        <f>SUM(#REF!)</f>
        <v>#REF!</v>
      </c>
      <c r="P25" s="184" t="e">
        <f>SUM(#REF!)</f>
        <v>#REF!</v>
      </c>
      <c r="Q25" s="292" t="s">
        <v>158</v>
      </c>
      <c r="R25" s="470" t="s">
        <v>160</v>
      </c>
      <c r="S25" s="471"/>
      <c r="T25" s="242"/>
    </row>
    <row r="26" spans="1:20" s="30" customFormat="1" ht="19.5" customHeight="1" thickBot="1">
      <c r="A26" s="560" t="s">
        <v>89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2"/>
      <c r="R26" s="562"/>
      <c r="S26" s="562"/>
      <c r="T26" s="563"/>
    </row>
    <row r="27" spans="1:20" s="30" customFormat="1" ht="30" customHeight="1">
      <c r="A27" s="127" t="s">
        <v>101</v>
      </c>
      <c r="B27" s="170" t="s">
        <v>50</v>
      </c>
      <c r="C27" s="116"/>
      <c r="D27" s="116">
        <v>1</v>
      </c>
      <c r="E27" s="116"/>
      <c r="F27" s="171"/>
      <c r="G27" s="172">
        <v>3</v>
      </c>
      <c r="H27" s="125">
        <f>G27*30</f>
        <v>90</v>
      </c>
      <c r="I27" s="43">
        <v>4</v>
      </c>
      <c r="J27" s="36" t="s">
        <v>135</v>
      </c>
      <c r="K27" s="43"/>
      <c r="L27" s="43"/>
      <c r="M27" s="195">
        <f aca="true" t="shared" si="1" ref="M27:M34">H27-I27</f>
        <v>86</v>
      </c>
      <c r="N27" s="117">
        <f>G27/N7</f>
        <v>0.16666666666666666</v>
      </c>
      <c r="O27" s="117"/>
      <c r="P27" s="118"/>
      <c r="Q27" s="120" t="s">
        <v>135</v>
      </c>
      <c r="R27" s="472"/>
      <c r="S27" s="473"/>
      <c r="T27" s="239"/>
    </row>
    <row r="28" spans="1:20" s="30" customFormat="1" ht="19.5" customHeight="1">
      <c r="A28" s="127" t="s">
        <v>102</v>
      </c>
      <c r="B28" s="56" t="s">
        <v>65</v>
      </c>
      <c r="C28" s="57"/>
      <c r="D28" s="57">
        <v>2</v>
      </c>
      <c r="E28" s="57"/>
      <c r="F28" s="61"/>
      <c r="G28" s="85">
        <v>3</v>
      </c>
      <c r="H28" s="125">
        <f aca="true" t="shared" si="2" ref="H28:H37">G28*30</f>
        <v>90</v>
      </c>
      <c r="I28" s="43">
        <v>8</v>
      </c>
      <c r="J28" s="36" t="s">
        <v>135</v>
      </c>
      <c r="K28" s="43"/>
      <c r="L28" s="43" t="s">
        <v>164</v>
      </c>
      <c r="M28" s="195">
        <f t="shared" si="1"/>
        <v>82</v>
      </c>
      <c r="N28" s="58"/>
      <c r="O28" s="58"/>
      <c r="P28" s="59">
        <f>G28/11</f>
        <v>0.2727272727272727</v>
      </c>
      <c r="Q28" s="60"/>
      <c r="R28" s="474" t="s">
        <v>137</v>
      </c>
      <c r="S28" s="475"/>
      <c r="T28" s="240"/>
    </row>
    <row r="29" spans="1:20" s="30" customFormat="1" ht="19.5" customHeight="1">
      <c r="A29" s="127" t="s">
        <v>103</v>
      </c>
      <c r="B29" s="130" t="s">
        <v>66</v>
      </c>
      <c r="C29" s="37"/>
      <c r="D29" s="37">
        <v>2</v>
      </c>
      <c r="E29" s="37"/>
      <c r="F29" s="37"/>
      <c r="G29" s="83">
        <v>3</v>
      </c>
      <c r="H29" s="125">
        <f t="shared" si="2"/>
        <v>90</v>
      </c>
      <c r="I29" s="57">
        <v>8</v>
      </c>
      <c r="J29" s="36" t="s">
        <v>135</v>
      </c>
      <c r="K29" s="43"/>
      <c r="L29" s="43" t="s">
        <v>164</v>
      </c>
      <c r="M29" s="57">
        <f t="shared" si="1"/>
        <v>82</v>
      </c>
      <c r="N29" s="58"/>
      <c r="O29" s="58"/>
      <c r="P29" s="59">
        <f>G29/P7</f>
        <v>0.2727272727272727</v>
      </c>
      <c r="Q29" s="60"/>
      <c r="R29" s="474" t="s">
        <v>137</v>
      </c>
      <c r="S29" s="475"/>
      <c r="T29" s="240"/>
    </row>
    <row r="30" spans="1:20" s="32" customFormat="1" ht="19.5" customHeight="1">
      <c r="A30" s="127" t="s">
        <v>104</v>
      </c>
      <c r="B30" s="62" t="s">
        <v>141</v>
      </c>
      <c r="C30" s="37"/>
      <c r="D30" s="37">
        <v>1</v>
      </c>
      <c r="E30" s="37"/>
      <c r="F30" s="48"/>
      <c r="G30" s="85">
        <v>3</v>
      </c>
      <c r="H30" s="119">
        <f>G30*30</f>
        <v>90</v>
      </c>
      <c r="I30" s="113">
        <v>8</v>
      </c>
      <c r="J30" s="36" t="s">
        <v>135</v>
      </c>
      <c r="K30" s="43"/>
      <c r="L30" s="43" t="s">
        <v>164</v>
      </c>
      <c r="M30" s="37">
        <f t="shared" si="1"/>
        <v>82</v>
      </c>
      <c r="N30" s="58" t="e">
        <f>G30/#REF!</f>
        <v>#REF!</v>
      </c>
      <c r="O30" s="58"/>
      <c r="P30" s="64"/>
      <c r="Q30" s="191" t="s">
        <v>138</v>
      </c>
      <c r="R30" s="476"/>
      <c r="S30" s="477"/>
      <c r="T30" s="243"/>
    </row>
    <row r="31" spans="1:20" s="32" customFormat="1" ht="34.5" customHeight="1">
      <c r="A31" s="127" t="s">
        <v>144</v>
      </c>
      <c r="B31" s="62" t="s">
        <v>24</v>
      </c>
      <c r="C31" s="37"/>
      <c r="D31" s="37">
        <v>2</v>
      </c>
      <c r="E31" s="37"/>
      <c r="F31" s="48"/>
      <c r="G31" s="85">
        <v>3</v>
      </c>
      <c r="H31" s="119">
        <f>G31*30</f>
        <v>90</v>
      </c>
      <c r="I31" s="113">
        <v>4</v>
      </c>
      <c r="J31" s="36" t="s">
        <v>135</v>
      </c>
      <c r="K31" s="43"/>
      <c r="L31" s="43"/>
      <c r="M31" s="37">
        <f t="shared" si="1"/>
        <v>86</v>
      </c>
      <c r="N31" s="63"/>
      <c r="O31" s="63"/>
      <c r="P31" s="64">
        <f>G31/11</f>
        <v>0.2727272727272727</v>
      </c>
      <c r="Q31" s="45"/>
      <c r="R31" s="462" t="s">
        <v>135</v>
      </c>
      <c r="S31" s="463"/>
      <c r="T31" s="243"/>
    </row>
    <row r="32" spans="1:20" s="32" customFormat="1" ht="19.5" customHeight="1">
      <c r="A32" s="127" t="s">
        <v>105</v>
      </c>
      <c r="B32" s="62" t="s">
        <v>18</v>
      </c>
      <c r="C32" s="37"/>
      <c r="D32" s="37">
        <v>2</v>
      </c>
      <c r="E32" s="37"/>
      <c r="F32" s="42"/>
      <c r="G32" s="46">
        <v>3</v>
      </c>
      <c r="H32" s="125">
        <f t="shared" si="2"/>
        <v>90</v>
      </c>
      <c r="I32" s="113">
        <v>8</v>
      </c>
      <c r="J32" s="36" t="s">
        <v>135</v>
      </c>
      <c r="K32" s="43"/>
      <c r="L32" s="43" t="s">
        <v>164</v>
      </c>
      <c r="M32" s="37">
        <f t="shared" si="1"/>
        <v>82</v>
      </c>
      <c r="N32" s="63"/>
      <c r="O32" s="63">
        <f>G32/11</f>
        <v>0.2727272727272727</v>
      </c>
      <c r="P32" s="64"/>
      <c r="Q32" s="45"/>
      <c r="R32" s="462" t="s">
        <v>138</v>
      </c>
      <c r="S32" s="463"/>
      <c r="T32" s="243"/>
    </row>
    <row r="33" spans="1:20" s="32" customFormat="1" ht="19.5" customHeight="1">
      <c r="A33" s="127" t="s">
        <v>106</v>
      </c>
      <c r="B33" s="62" t="s">
        <v>21</v>
      </c>
      <c r="C33" s="37"/>
      <c r="D33" s="37">
        <v>2</v>
      </c>
      <c r="E33" s="37"/>
      <c r="F33" s="48"/>
      <c r="G33" s="46">
        <v>3</v>
      </c>
      <c r="H33" s="125">
        <f t="shared" si="2"/>
        <v>90</v>
      </c>
      <c r="I33" s="113">
        <v>8</v>
      </c>
      <c r="J33" s="36" t="s">
        <v>135</v>
      </c>
      <c r="K33" s="43"/>
      <c r="L33" s="43" t="s">
        <v>164</v>
      </c>
      <c r="M33" s="37">
        <f t="shared" si="1"/>
        <v>82</v>
      </c>
      <c r="N33" s="63"/>
      <c r="O33" s="63">
        <f>G33/11</f>
        <v>0.2727272727272727</v>
      </c>
      <c r="P33" s="64"/>
      <c r="Q33" s="60"/>
      <c r="R33" s="464" t="s">
        <v>138</v>
      </c>
      <c r="S33" s="465"/>
      <c r="T33" s="243"/>
    </row>
    <row r="34" spans="1:20" s="32" customFormat="1" ht="19.5" customHeight="1">
      <c r="A34" s="127" t="s">
        <v>130</v>
      </c>
      <c r="B34" s="62" t="s">
        <v>25</v>
      </c>
      <c r="C34" s="37">
        <v>2</v>
      </c>
      <c r="D34" s="37"/>
      <c r="E34" s="37"/>
      <c r="F34" s="48"/>
      <c r="G34" s="85">
        <v>3</v>
      </c>
      <c r="H34" s="119">
        <f>G34*30</f>
        <v>90</v>
      </c>
      <c r="I34" s="113">
        <v>4</v>
      </c>
      <c r="J34" s="36" t="s">
        <v>135</v>
      </c>
      <c r="K34" s="43"/>
      <c r="L34" s="43"/>
      <c r="M34" s="37">
        <f t="shared" si="1"/>
        <v>86</v>
      </c>
      <c r="N34" s="63"/>
      <c r="O34" s="63"/>
      <c r="P34" s="64">
        <f>G34/11</f>
        <v>0.2727272727272727</v>
      </c>
      <c r="Q34" s="45"/>
      <c r="R34" s="476" t="s">
        <v>135</v>
      </c>
      <c r="S34" s="477"/>
      <c r="T34" s="243"/>
    </row>
    <row r="35" spans="1:20" s="32" customFormat="1" ht="19.5" customHeight="1">
      <c r="A35" s="127" t="s">
        <v>131</v>
      </c>
      <c r="B35" s="173" t="s">
        <v>17</v>
      </c>
      <c r="C35" s="37"/>
      <c r="D35" s="37"/>
      <c r="E35" s="37"/>
      <c r="F35" s="37"/>
      <c r="G35" s="83">
        <f>G37+G36</f>
        <v>6</v>
      </c>
      <c r="H35" s="125">
        <f t="shared" si="2"/>
        <v>180</v>
      </c>
      <c r="I35" s="187">
        <f>I37+I36</f>
        <v>16</v>
      </c>
      <c r="J35" s="187">
        <v>8</v>
      </c>
      <c r="K35" s="187"/>
      <c r="L35" s="187">
        <v>8</v>
      </c>
      <c r="M35" s="187">
        <f>M37+M36</f>
        <v>164</v>
      </c>
      <c r="N35" s="58"/>
      <c r="O35" s="58"/>
      <c r="P35" s="59"/>
      <c r="Q35" s="60"/>
      <c r="R35" s="466"/>
      <c r="S35" s="467"/>
      <c r="T35" s="243"/>
    </row>
    <row r="36" spans="1:20" s="32" customFormat="1" ht="19.5" customHeight="1">
      <c r="A36" s="127" t="s">
        <v>166</v>
      </c>
      <c r="B36" s="62" t="s">
        <v>17</v>
      </c>
      <c r="C36" s="37">
        <v>1</v>
      </c>
      <c r="D36" s="37"/>
      <c r="E36" s="37"/>
      <c r="F36" s="37"/>
      <c r="G36" s="83">
        <v>4.5</v>
      </c>
      <c r="H36" s="125">
        <f t="shared" si="2"/>
        <v>135</v>
      </c>
      <c r="I36" s="57">
        <v>12</v>
      </c>
      <c r="J36" s="57" t="s">
        <v>158</v>
      </c>
      <c r="K36" s="57"/>
      <c r="L36" s="57" t="s">
        <v>164</v>
      </c>
      <c r="M36" s="57">
        <f>H36-I36</f>
        <v>123</v>
      </c>
      <c r="N36" s="58">
        <f>G36/N7</f>
        <v>0.25</v>
      </c>
      <c r="O36" s="58"/>
      <c r="P36" s="59"/>
      <c r="Q36" s="140" t="s">
        <v>136</v>
      </c>
      <c r="R36" s="466"/>
      <c r="S36" s="467"/>
      <c r="T36" s="243"/>
    </row>
    <row r="37" spans="1:20" s="32" customFormat="1" ht="19.5" customHeight="1" thickBot="1">
      <c r="A37" s="127" t="s">
        <v>167</v>
      </c>
      <c r="B37" s="62" t="s">
        <v>129</v>
      </c>
      <c r="C37" s="37"/>
      <c r="D37" s="37"/>
      <c r="E37" s="37">
        <v>2</v>
      </c>
      <c r="F37" s="37"/>
      <c r="G37" s="83">
        <v>1.5</v>
      </c>
      <c r="H37" s="125">
        <f t="shared" si="2"/>
        <v>45</v>
      </c>
      <c r="I37" s="57">
        <v>4</v>
      </c>
      <c r="J37" s="57"/>
      <c r="K37" s="57"/>
      <c r="L37" s="57" t="s">
        <v>135</v>
      </c>
      <c r="M37" s="57">
        <f>H37-I37</f>
        <v>41</v>
      </c>
      <c r="N37" s="58"/>
      <c r="O37" s="58">
        <f>G37/11</f>
        <v>0.13636363636363635</v>
      </c>
      <c r="P37" s="59"/>
      <c r="Q37" s="231"/>
      <c r="R37" s="468" t="s">
        <v>158</v>
      </c>
      <c r="S37" s="469"/>
      <c r="T37" s="244"/>
    </row>
    <row r="38" spans="1:20" s="30" customFormat="1" ht="19.5" customHeight="1" thickBot="1">
      <c r="A38" s="570" t="s">
        <v>63</v>
      </c>
      <c r="B38" s="571"/>
      <c r="C38" s="111"/>
      <c r="D38" s="111"/>
      <c r="E38" s="111"/>
      <c r="F38" s="132"/>
      <c r="G38" s="89">
        <f>G30+G31+G34+G27+G28+G29+G32+G33+G35</f>
        <v>30</v>
      </c>
      <c r="H38" s="87">
        <f>H27+H28+H29+H32+H33+H35</f>
        <v>630</v>
      </c>
      <c r="I38" s="88">
        <f>I27+I28+I29+I32+I33+I35</f>
        <v>52</v>
      </c>
      <c r="J38" s="88">
        <v>44</v>
      </c>
      <c r="K38" s="88"/>
      <c r="L38" s="88">
        <v>28</v>
      </c>
      <c r="M38" s="89">
        <f>M27+M28+M29+M32+M33+M35</f>
        <v>578</v>
      </c>
      <c r="N38" s="136" t="e">
        <f>SUM(N27:N37)</f>
        <v>#REF!</v>
      </c>
      <c r="O38" s="90">
        <f>SUM(O27:O37)</f>
        <v>0.6818181818181818</v>
      </c>
      <c r="P38" s="112">
        <f>SUM(P27:P37)</f>
        <v>1.0909090909090908</v>
      </c>
      <c r="Q38" s="293" t="s">
        <v>159</v>
      </c>
      <c r="R38" s="456" t="s">
        <v>175</v>
      </c>
      <c r="S38" s="457"/>
      <c r="T38" s="245"/>
    </row>
    <row r="39" spans="1:20" s="30" customFormat="1" ht="19.5" customHeight="1" thickBot="1">
      <c r="A39" s="525" t="s">
        <v>115</v>
      </c>
      <c r="B39" s="526"/>
      <c r="C39" s="151"/>
      <c r="D39" s="151"/>
      <c r="E39" s="151"/>
      <c r="F39" s="207"/>
      <c r="G39" s="179">
        <f>G38+G25+G15</f>
        <v>48.5</v>
      </c>
      <c r="H39" s="186">
        <f>H38+H25</f>
        <v>900</v>
      </c>
      <c r="I39" s="208">
        <f>I38+I25</f>
        <v>76</v>
      </c>
      <c r="J39" s="208">
        <f>J38+J25</f>
        <v>64</v>
      </c>
      <c r="K39" s="208"/>
      <c r="L39" s="208">
        <f>L38+L25</f>
        <v>32</v>
      </c>
      <c r="M39" s="179">
        <f>M38+M25</f>
        <v>828</v>
      </c>
      <c r="N39" s="209" t="e">
        <f>N38+N25</f>
        <v>#REF!</v>
      </c>
      <c r="O39" s="208" t="e">
        <f>O38+O25</f>
        <v>#REF!</v>
      </c>
      <c r="P39" s="208" t="e">
        <f>P38+P25</f>
        <v>#REF!</v>
      </c>
      <c r="Q39" s="294" t="s">
        <v>165</v>
      </c>
      <c r="R39" s="458" t="s">
        <v>176</v>
      </c>
      <c r="S39" s="459"/>
      <c r="T39" s="245"/>
    </row>
    <row r="40" spans="1:20" s="30" customFormat="1" ht="19.5" customHeight="1" thickBot="1">
      <c r="A40" s="547" t="s">
        <v>90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9"/>
    </row>
    <row r="41" spans="1:20" s="30" customFormat="1" ht="19.5" customHeight="1">
      <c r="A41" s="129" t="s">
        <v>108</v>
      </c>
      <c r="B41" s="210" t="s">
        <v>142</v>
      </c>
      <c r="C41" s="211"/>
      <c r="D41" s="211">
        <v>1</v>
      </c>
      <c r="E41" s="211"/>
      <c r="F41" s="212"/>
      <c r="G41" s="213">
        <v>3</v>
      </c>
      <c r="H41" s="119">
        <f>G41*30</f>
        <v>90</v>
      </c>
      <c r="I41" s="113">
        <v>4</v>
      </c>
      <c r="J41" s="113"/>
      <c r="K41" s="113"/>
      <c r="L41" s="113" t="s">
        <v>135</v>
      </c>
      <c r="M41" s="113">
        <f>H41-I41</f>
        <v>86</v>
      </c>
      <c r="N41" s="149"/>
      <c r="O41" s="149"/>
      <c r="P41" s="150"/>
      <c r="Q41" s="229" t="s">
        <v>135</v>
      </c>
      <c r="R41" s="460"/>
      <c r="S41" s="461"/>
      <c r="T41" s="239"/>
    </row>
    <row r="42" spans="1:20" s="32" customFormat="1" ht="19.5" customHeight="1">
      <c r="A42" s="142" t="s">
        <v>109</v>
      </c>
      <c r="B42" s="56" t="s">
        <v>98</v>
      </c>
      <c r="C42" s="126"/>
      <c r="D42" s="37">
        <v>1</v>
      </c>
      <c r="E42" s="37"/>
      <c r="F42" s="48"/>
      <c r="G42" s="85">
        <v>3</v>
      </c>
      <c r="H42" s="119">
        <f>G42*30</f>
        <v>90</v>
      </c>
      <c r="I42" s="113">
        <v>4</v>
      </c>
      <c r="J42" s="113" t="s">
        <v>135</v>
      </c>
      <c r="K42" s="113"/>
      <c r="L42" s="113"/>
      <c r="M42" s="113">
        <f>H42-I42</f>
        <v>86</v>
      </c>
      <c r="N42" s="58" t="e">
        <f>G42/#REF!</f>
        <v>#REF!</v>
      </c>
      <c r="O42" s="58"/>
      <c r="P42" s="64"/>
      <c r="Q42" s="191" t="s">
        <v>135</v>
      </c>
      <c r="R42" s="462"/>
      <c r="S42" s="463"/>
      <c r="T42" s="243"/>
    </row>
    <row r="43" spans="1:20" s="32" customFormat="1" ht="21" customHeight="1">
      <c r="A43" s="142" t="s">
        <v>110</v>
      </c>
      <c r="B43" s="56" t="s">
        <v>100</v>
      </c>
      <c r="C43" s="126"/>
      <c r="D43" s="37">
        <v>2</v>
      </c>
      <c r="E43" s="37"/>
      <c r="F43" s="48"/>
      <c r="G43" s="85">
        <v>3</v>
      </c>
      <c r="H43" s="119">
        <f>G43*30</f>
        <v>90</v>
      </c>
      <c r="I43" s="113">
        <v>4</v>
      </c>
      <c r="J43" s="113" t="s">
        <v>135</v>
      </c>
      <c r="K43" s="113"/>
      <c r="L43" s="113"/>
      <c r="M43" s="113">
        <f>H43-I43</f>
        <v>86</v>
      </c>
      <c r="N43" s="58"/>
      <c r="O43" s="58"/>
      <c r="P43" s="64"/>
      <c r="Q43" s="191"/>
      <c r="R43" s="462" t="s">
        <v>135</v>
      </c>
      <c r="S43" s="463"/>
      <c r="T43" s="243"/>
    </row>
    <row r="44" spans="1:20" s="32" customFormat="1" ht="21.75" customHeight="1" thickBot="1">
      <c r="A44" s="143" t="s">
        <v>111</v>
      </c>
      <c r="B44" s="246" t="s">
        <v>99</v>
      </c>
      <c r="C44" s="167"/>
      <c r="D44" s="128">
        <v>2</v>
      </c>
      <c r="E44" s="128"/>
      <c r="F44" s="75"/>
      <c r="G44" s="141">
        <v>3</v>
      </c>
      <c r="H44" s="138">
        <f>G44*30</f>
        <v>90</v>
      </c>
      <c r="I44" s="113">
        <v>4</v>
      </c>
      <c r="J44" s="113" t="s">
        <v>135</v>
      </c>
      <c r="K44" s="131"/>
      <c r="L44" s="131"/>
      <c r="M44" s="131">
        <f>H44-I44</f>
        <v>86</v>
      </c>
      <c r="N44" s="63"/>
      <c r="O44" s="63"/>
      <c r="P44" s="64">
        <f>G44/11</f>
        <v>0.2727272727272727</v>
      </c>
      <c r="Q44" s="230"/>
      <c r="R44" s="444" t="s">
        <v>135</v>
      </c>
      <c r="S44" s="445"/>
      <c r="T44" s="244"/>
    </row>
    <row r="45" spans="1:20" s="30" customFormat="1" ht="19.5" customHeight="1" thickBot="1">
      <c r="A45" s="525" t="s">
        <v>116</v>
      </c>
      <c r="B45" s="526"/>
      <c r="C45" s="214"/>
      <c r="D45" s="214"/>
      <c r="E45" s="214"/>
      <c r="F45" s="214"/>
      <c r="G45" s="215">
        <f>SUM(G41:G44)</f>
        <v>12</v>
      </c>
      <c r="H45" s="300">
        <f>SUM(H42:H44)</f>
        <v>270</v>
      </c>
      <c r="I45" s="301">
        <f>SUM(I41:I44)</f>
        <v>16</v>
      </c>
      <c r="J45" s="301">
        <v>12</v>
      </c>
      <c r="K45" s="301"/>
      <c r="L45" s="301">
        <v>4</v>
      </c>
      <c r="M45" s="302">
        <f>SUM(M42:M44)</f>
        <v>258</v>
      </c>
      <c r="N45" s="216" t="e">
        <f>SUM(N42:N44)</f>
        <v>#REF!</v>
      </c>
      <c r="O45" s="217">
        <f>SUM(O42:O44)</f>
        <v>0</v>
      </c>
      <c r="P45" s="218">
        <f>SUM(P42:P44)</f>
        <v>0.2727272727272727</v>
      </c>
      <c r="Q45" s="295" t="s">
        <v>158</v>
      </c>
      <c r="R45" s="446" t="s">
        <v>158</v>
      </c>
      <c r="S45" s="447"/>
      <c r="T45" s="238"/>
    </row>
    <row r="46" spans="1:20" s="30" customFormat="1" ht="19.5" customHeight="1" thickBot="1">
      <c r="A46" s="510" t="s">
        <v>178</v>
      </c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459"/>
    </row>
    <row r="47" spans="1:20" s="30" customFormat="1" ht="19.5" customHeight="1">
      <c r="A47" s="129" t="s">
        <v>117</v>
      </c>
      <c r="B47" s="157" t="s">
        <v>61</v>
      </c>
      <c r="C47" s="137"/>
      <c r="D47" s="137">
        <v>4</v>
      </c>
      <c r="E47" s="137"/>
      <c r="F47" s="174"/>
      <c r="G47" s="176">
        <v>6</v>
      </c>
      <c r="H47" s="200">
        <f>G47*30</f>
        <v>180</v>
      </c>
      <c r="I47" s="219"/>
      <c r="J47" s="219"/>
      <c r="K47" s="219"/>
      <c r="L47" s="219"/>
      <c r="M47" s="220"/>
      <c r="N47" s="148"/>
      <c r="O47" s="149"/>
      <c r="P47" s="150"/>
      <c r="Q47" s="232"/>
      <c r="R47" s="448"/>
      <c r="S47" s="449"/>
      <c r="T47" s="242"/>
    </row>
    <row r="48" spans="1:20" s="30" customFormat="1" ht="19.5" customHeight="1" thickBot="1">
      <c r="A48" s="143" t="s">
        <v>128</v>
      </c>
      <c r="B48" s="177" t="s">
        <v>68</v>
      </c>
      <c r="C48" s="128"/>
      <c r="D48" s="128">
        <v>4</v>
      </c>
      <c r="E48" s="128"/>
      <c r="F48" s="77"/>
      <c r="G48" s="178">
        <v>21</v>
      </c>
      <c r="H48" s="145">
        <f>G48*30</f>
        <v>630</v>
      </c>
      <c r="I48" s="146"/>
      <c r="J48" s="146"/>
      <c r="K48" s="146"/>
      <c r="L48" s="146"/>
      <c r="M48" s="147"/>
      <c r="N48" s="144"/>
      <c r="O48" s="66"/>
      <c r="P48" s="67"/>
      <c r="Q48" s="299"/>
      <c r="R48" s="450"/>
      <c r="S48" s="451"/>
      <c r="T48" s="248"/>
    </row>
    <row r="49" spans="1:20" s="30" customFormat="1" ht="19.5" customHeight="1" thickBot="1">
      <c r="A49" s="514" t="s">
        <v>112</v>
      </c>
      <c r="B49" s="515"/>
      <c r="C49" s="151"/>
      <c r="D49" s="151"/>
      <c r="E49" s="151"/>
      <c r="F49" s="175"/>
      <c r="G49" s="221">
        <f>G47+G48</f>
        <v>27</v>
      </c>
      <c r="H49" s="134">
        <f>H47+H48</f>
        <v>810</v>
      </c>
      <c r="I49" s="152"/>
      <c r="J49" s="152"/>
      <c r="K49" s="152"/>
      <c r="L49" s="152"/>
      <c r="M49" s="153"/>
      <c r="N49" s="154"/>
      <c r="O49" s="155"/>
      <c r="P49" s="156"/>
      <c r="Q49" s="234"/>
      <c r="R49" s="452"/>
      <c r="S49" s="453"/>
      <c r="T49" s="245"/>
    </row>
    <row r="50" spans="1:20" s="33" customFormat="1" ht="19.5" customHeight="1" thickBot="1">
      <c r="A50" s="547" t="s">
        <v>179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9"/>
    </row>
    <row r="51" spans="1:20" s="30" customFormat="1" ht="19.5" customHeight="1" thickBot="1">
      <c r="A51" s="129" t="s">
        <v>118</v>
      </c>
      <c r="B51" s="157" t="s">
        <v>58</v>
      </c>
      <c r="C51" s="137">
        <v>4</v>
      </c>
      <c r="D51" s="137"/>
      <c r="E51" s="137"/>
      <c r="F51" s="158"/>
      <c r="G51" s="159">
        <v>3</v>
      </c>
      <c r="H51" s="137">
        <f>G51*30</f>
        <v>90</v>
      </c>
      <c r="I51" s="539" t="s">
        <v>114</v>
      </c>
      <c r="J51" s="539"/>
      <c r="K51" s="539"/>
      <c r="L51" s="539"/>
      <c r="M51" s="539"/>
      <c r="N51" s="149"/>
      <c r="O51" s="149"/>
      <c r="P51" s="150"/>
      <c r="Q51" s="234"/>
      <c r="R51" s="452"/>
      <c r="S51" s="453"/>
      <c r="T51" s="245"/>
    </row>
    <row r="52" spans="1:20" s="30" customFormat="1" ht="19.5" customHeight="1" thickBot="1">
      <c r="A52" s="537" t="s">
        <v>113</v>
      </c>
      <c r="B52" s="538"/>
      <c r="C52" s="86"/>
      <c r="D52" s="160"/>
      <c r="E52" s="160"/>
      <c r="F52" s="160"/>
      <c r="G52" s="164">
        <f>G51</f>
        <v>3</v>
      </c>
      <c r="H52" s="165">
        <f>H51</f>
        <v>90</v>
      </c>
      <c r="I52" s="160"/>
      <c r="J52" s="162"/>
      <c r="K52" s="162"/>
      <c r="L52" s="162"/>
      <c r="M52" s="163"/>
      <c r="N52" s="161" t="e">
        <f>SUM(N41:N51)</f>
        <v>#REF!</v>
      </c>
      <c r="O52" s="68">
        <f>SUM(O41:O51)</f>
        <v>0</v>
      </c>
      <c r="P52" s="69">
        <f>SUM(P41:P51)</f>
        <v>0.5454545454545454</v>
      </c>
      <c r="Q52" s="233"/>
      <c r="R52" s="550"/>
      <c r="S52" s="551"/>
      <c r="T52" s="238"/>
    </row>
    <row r="53" spans="1:20" s="30" customFormat="1" ht="19.5" customHeight="1" thickBot="1">
      <c r="A53" s="531" t="s">
        <v>64</v>
      </c>
      <c r="B53" s="532"/>
      <c r="C53" s="86"/>
      <c r="D53" s="160"/>
      <c r="E53" s="160"/>
      <c r="F53" s="160"/>
      <c r="G53" s="164">
        <f>G52+G49+G39+G45</f>
        <v>90.5</v>
      </c>
      <c r="H53" s="164">
        <f aca="true" t="shared" si="3" ref="H53:P53">H52+H49+H39+H45</f>
        <v>2070</v>
      </c>
      <c r="I53" s="164">
        <f t="shared" si="3"/>
        <v>92</v>
      </c>
      <c r="J53" s="164">
        <f>J52+J49+J39+J45</f>
        <v>76</v>
      </c>
      <c r="K53" s="164"/>
      <c r="L53" s="164">
        <f t="shared" si="3"/>
        <v>36</v>
      </c>
      <c r="M53" s="164">
        <f>M45+M39</f>
        <v>1086</v>
      </c>
      <c r="N53" s="164" t="e">
        <f t="shared" si="3"/>
        <v>#REF!</v>
      </c>
      <c r="O53" s="164" t="e">
        <f t="shared" si="3"/>
        <v>#REF!</v>
      </c>
      <c r="P53" s="164" t="e">
        <f t="shared" si="3"/>
        <v>#REF!</v>
      </c>
      <c r="Q53" s="166" t="s">
        <v>161</v>
      </c>
      <c r="R53" s="578" t="s">
        <v>177</v>
      </c>
      <c r="S53" s="579"/>
      <c r="T53" s="245"/>
    </row>
    <row r="54" spans="1:20" s="30" customFormat="1" ht="19.5" customHeight="1">
      <c r="A54" s="91"/>
      <c r="B54" s="91"/>
      <c r="C54" s="70"/>
      <c r="D54" s="92"/>
      <c r="E54" s="92"/>
      <c r="F54" s="92"/>
      <c r="G54" s="93"/>
      <c r="H54" s="540" t="s">
        <v>149</v>
      </c>
      <c r="I54" s="541"/>
      <c r="J54" s="541"/>
      <c r="K54" s="541"/>
      <c r="L54" s="541"/>
      <c r="M54" s="541"/>
      <c r="N54" s="94" t="e">
        <f>#REF!</f>
        <v>#REF!</v>
      </c>
      <c r="O54" s="94" t="e">
        <f>#REF!</f>
        <v>#REF!</v>
      </c>
      <c r="P54" s="95" t="e">
        <f>#REF!</f>
        <v>#REF!</v>
      </c>
      <c r="Q54" s="227">
        <v>44</v>
      </c>
      <c r="R54" s="580">
        <v>76</v>
      </c>
      <c r="S54" s="581"/>
      <c r="T54" s="242"/>
    </row>
    <row r="55" spans="1:20" s="30" customFormat="1" ht="19.5" customHeight="1">
      <c r="A55" s="71"/>
      <c r="B55" s="72"/>
      <c r="C55" s="72"/>
      <c r="D55" s="72"/>
      <c r="E55" s="72"/>
      <c r="F55" s="72"/>
      <c r="G55" s="11"/>
      <c r="H55" s="545" t="s">
        <v>11</v>
      </c>
      <c r="I55" s="546"/>
      <c r="J55" s="546"/>
      <c r="K55" s="546"/>
      <c r="L55" s="546"/>
      <c r="M55" s="546"/>
      <c r="N55" s="37">
        <v>2</v>
      </c>
      <c r="O55" s="37">
        <v>2</v>
      </c>
      <c r="P55" s="65">
        <v>2</v>
      </c>
      <c r="Q55" s="73">
        <v>2</v>
      </c>
      <c r="R55" s="440">
        <v>4</v>
      </c>
      <c r="S55" s="441"/>
      <c r="T55" s="247"/>
    </row>
    <row r="56" spans="1:20" s="30" customFormat="1" ht="19.5" customHeight="1">
      <c r="A56" s="74" t="s">
        <v>14</v>
      </c>
      <c r="B56" s="72"/>
      <c r="C56" s="72"/>
      <c r="D56" s="72"/>
      <c r="E56" s="72"/>
      <c r="F56" s="72"/>
      <c r="G56" s="11"/>
      <c r="H56" s="545" t="s">
        <v>15</v>
      </c>
      <c r="I56" s="546"/>
      <c r="J56" s="546"/>
      <c r="K56" s="546"/>
      <c r="L56" s="546"/>
      <c r="M56" s="546"/>
      <c r="N56" s="37">
        <v>9</v>
      </c>
      <c r="O56" s="37">
        <v>3</v>
      </c>
      <c r="P56" s="65">
        <v>4</v>
      </c>
      <c r="Q56" s="73">
        <v>7</v>
      </c>
      <c r="R56" s="440">
        <v>10</v>
      </c>
      <c r="S56" s="441"/>
      <c r="T56" s="297" t="s">
        <v>163</v>
      </c>
    </row>
    <row r="57" spans="1:20" s="30" customFormat="1" ht="19.5" customHeight="1" thickBot="1">
      <c r="A57" s="74"/>
      <c r="B57" s="72"/>
      <c r="C57" s="72"/>
      <c r="D57" s="72"/>
      <c r="E57" s="72"/>
      <c r="F57" s="72"/>
      <c r="G57" s="11"/>
      <c r="H57" s="535" t="s">
        <v>12</v>
      </c>
      <c r="I57" s="536"/>
      <c r="J57" s="536"/>
      <c r="K57" s="536"/>
      <c r="L57" s="536"/>
      <c r="M57" s="536"/>
      <c r="N57" s="75"/>
      <c r="O57" s="75"/>
      <c r="P57" s="76">
        <v>1</v>
      </c>
      <c r="Q57" s="228"/>
      <c r="R57" s="442">
        <v>1</v>
      </c>
      <c r="S57" s="443"/>
      <c r="T57" s="298" t="s">
        <v>162</v>
      </c>
    </row>
    <row r="58" spans="1:20" s="30" customFormat="1" ht="19.5" customHeight="1" thickBot="1">
      <c r="A58" s="6"/>
      <c r="B58" s="7"/>
      <c r="C58" s="8"/>
      <c r="D58" s="8"/>
      <c r="E58" s="8"/>
      <c r="F58" s="7"/>
      <c r="G58" s="9"/>
      <c r="H58" s="533" t="s">
        <v>147</v>
      </c>
      <c r="I58" s="534"/>
      <c r="J58" s="534"/>
      <c r="K58" s="534"/>
      <c r="L58" s="534"/>
      <c r="M58" s="534"/>
      <c r="N58" s="96">
        <v>1</v>
      </c>
      <c r="O58" s="97">
        <v>3</v>
      </c>
      <c r="P58" s="97">
        <v>4</v>
      </c>
      <c r="Q58" s="505" t="s">
        <v>148</v>
      </c>
      <c r="R58" s="506"/>
      <c r="S58" s="507"/>
      <c r="T58" s="249"/>
    </row>
    <row r="59" spans="1:20" ht="16.5" thickBot="1">
      <c r="A59" s="6"/>
      <c r="B59" s="7"/>
      <c r="C59" s="8"/>
      <c r="D59" s="8"/>
      <c r="E59" s="8"/>
      <c r="F59" s="7"/>
      <c r="G59" s="9"/>
      <c r="P59" s="250"/>
      <c r="Q59" s="494">
        <v>60</v>
      </c>
      <c r="R59" s="495"/>
      <c r="S59" s="495"/>
      <c r="T59" s="296">
        <v>30</v>
      </c>
    </row>
    <row r="60" spans="1:19" ht="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5.75">
      <c r="A61" s="80"/>
      <c r="B61" s="98" t="s">
        <v>96</v>
      </c>
      <c r="C61" s="98"/>
      <c r="D61" s="542"/>
      <c r="E61" s="542"/>
      <c r="F61" s="543"/>
      <c r="G61" s="543"/>
      <c r="H61" s="98"/>
      <c r="I61" s="529" t="s">
        <v>97</v>
      </c>
      <c r="J61" s="530"/>
      <c r="K61" s="530"/>
      <c r="L61" s="80"/>
      <c r="M61" s="80"/>
      <c r="N61" s="80"/>
      <c r="O61" s="80"/>
      <c r="P61" s="80"/>
      <c r="Q61" s="188"/>
      <c r="R61" s="188"/>
      <c r="S61" s="80"/>
    </row>
    <row r="62" spans="1:19" ht="15.75">
      <c r="A62" s="80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80"/>
      <c r="M62" s="80"/>
      <c r="N62" s="80"/>
      <c r="O62" s="80"/>
      <c r="P62" s="80"/>
      <c r="Q62" s="80"/>
      <c r="R62" s="80"/>
      <c r="S62" s="80"/>
    </row>
    <row r="63" spans="1:19" ht="15.75">
      <c r="A63" s="80"/>
      <c r="B63" s="98" t="s">
        <v>94</v>
      </c>
      <c r="C63" s="98"/>
      <c r="D63" s="542"/>
      <c r="E63" s="542"/>
      <c r="F63" s="543"/>
      <c r="G63" s="543"/>
      <c r="H63" s="98"/>
      <c r="I63" s="529" t="s">
        <v>95</v>
      </c>
      <c r="J63" s="544"/>
      <c r="K63" s="544"/>
      <c r="L63" s="80"/>
      <c r="M63" s="80"/>
      <c r="N63" s="80"/>
      <c r="O63" s="80"/>
      <c r="P63" s="80"/>
      <c r="Q63" s="80"/>
      <c r="R63" s="80"/>
      <c r="S63" s="80"/>
    </row>
    <row r="64" spans="1:19" ht="1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</sheetData>
  <sheetProtection/>
  <mergeCells count="94">
    <mergeCell ref="A1:S1"/>
    <mergeCell ref="A2:A7"/>
    <mergeCell ref="B2:B7"/>
    <mergeCell ref="C2:D3"/>
    <mergeCell ref="E2:F3"/>
    <mergeCell ref="G2:G7"/>
    <mergeCell ref="H2:L2"/>
    <mergeCell ref="M2:M7"/>
    <mergeCell ref="N2:P3"/>
    <mergeCell ref="Q2:T3"/>
    <mergeCell ref="E4:E7"/>
    <mergeCell ref="F4:F7"/>
    <mergeCell ref="I4:I7"/>
    <mergeCell ref="J4:J7"/>
    <mergeCell ref="K4:K7"/>
    <mergeCell ref="L4:L7"/>
    <mergeCell ref="N4:P4"/>
    <mergeCell ref="Q4:S4"/>
    <mergeCell ref="R5:S5"/>
    <mergeCell ref="R7:S7"/>
    <mergeCell ref="R8:S8"/>
    <mergeCell ref="A9:T9"/>
    <mergeCell ref="H3:H7"/>
    <mergeCell ref="I3:L3"/>
    <mergeCell ref="C4:C7"/>
    <mergeCell ref="D4:D7"/>
    <mergeCell ref="A10:T10"/>
    <mergeCell ref="R11:S11"/>
    <mergeCell ref="R12:S12"/>
    <mergeCell ref="R13:S13"/>
    <mergeCell ref="R14:S14"/>
    <mergeCell ref="A15:B15"/>
    <mergeCell ref="R15:S15"/>
    <mergeCell ref="A16:T16"/>
    <mergeCell ref="R17:S17"/>
    <mergeCell ref="R18:S18"/>
    <mergeCell ref="R19:S19"/>
    <mergeCell ref="R20:S20"/>
    <mergeCell ref="R21:S21"/>
    <mergeCell ref="R22:S22"/>
    <mergeCell ref="R23:S23"/>
    <mergeCell ref="R24:S24"/>
    <mergeCell ref="A25:B25"/>
    <mergeCell ref="R25:S25"/>
    <mergeCell ref="A26:T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A38:B38"/>
    <mergeCell ref="R38:S38"/>
    <mergeCell ref="A39:B39"/>
    <mergeCell ref="R39:S39"/>
    <mergeCell ref="A40:T40"/>
    <mergeCell ref="R41:S41"/>
    <mergeCell ref="R42:S42"/>
    <mergeCell ref="R43:S43"/>
    <mergeCell ref="R44:S44"/>
    <mergeCell ref="A45:B45"/>
    <mergeCell ref="R45:S45"/>
    <mergeCell ref="A46:T46"/>
    <mergeCell ref="R47:S47"/>
    <mergeCell ref="R48:S48"/>
    <mergeCell ref="A49:B49"/>
    <mergeCell ref="R49:S49"/>
    <mergeCell ref="A50:T50"/>
    <mergeCell ref="I51:M51"/>
    <mergeCell ref="R51:S51"/>
    <mergeCell ref="A52:B52"/>
    <mergeCell ref="R52:S52"/>
    <mergeCell ref="Q58:S58"/>
    <mergeCell ref="A53:B53"/>
    <mergeCell ref="R53:S53"/>
    <mergeCell ref="H54:M54"/>
    <mergeCell ref="R54:S54"/>
    <mergeCell ref="H55:M55"/>
    <mergeCell ref="R55:S55"/>
    <mergeCell ref="Q59:S59"/>
    <mergeCell ref="D61:G61"/>
    <mergeCell ref="I61:K61"/>
    <mergeCell ref="D63:G63"/>
    <mergeCell ref="I63:K63"/>
    <mergeCell ref="H56:M56"/>
    <mergeCell ref="R56:S56"/>
    <mergeCell ref="H57:M57"/>
    <mergeCell ref="R57:S57"/>
    <mergeCell ref="H58:M58"/>
  </mergeCells>
  <printOptions/>
  <pageMargins left="0.69" right="0.4330708661417323" top="0.63" bottom="0.5118110236220472" header="0.5118110236220472" footer="0.5118110236220472"/>
  <pageSetup fitToHeight="0" horizontalDpi="600" verticalDpi="600" orientation="landscape" paperSize="9" scale="78" r:id="rId1"/>
  <rowBreaks count="3" manualBreakCount="3">
    <brk id="25" max="19" man="1"/>
    <brk id="45" max="19" man="1"/>
    <brk id="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2017-05-17T04:54:57Z</cp:lastPrinted>
  <dcterms:created xsi:type="dcterms:W3CDTF">2003-06-23T04:55:14Z</dcterms:created>
  <dcterms:modified xsi:type="dcterms:W3CDTF">2017-08-16T14:52:00Z</dcterms:modified>
  <cp:category/>
  <cp:version/>
  <cp:contentType/>
  <cp:contentStatus/>
</cp:coreProperties>
</file>